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S CUETOCHAMBO\Desktop\MEMORIA DE CALCULO\"/>
    </mc:Choice>
  </mc:AlternateContent>
  <bookViews>
    <workbookView xWindow="0" yWindow="0" windowWidth="20490" windowHeight="7650" tabRatio="850" activeTab="2"/>
  </bookViews>
  <sheets>
    <sheet name="AFORO-Boy.-Calle 69B" sheetId="1" r:id="rId1"/>
    <sheet name="VHMD-FHMD" sheetId="19" r:id="rId2"/>
    <sheet name="NIVEL DE SERVICI" sheetId="20" r:id="rId3"/>
    <sheet name="COMPARACION" sheetId="17" r:id="rId4"/>
    <sheet name="Movimiento N-S 1 Y 1B" sheetId="11" r:id="rId5"/>
    <sheet name="Movimiento S-N 2 Y 2B" sheetId="12" r:id="rId6"/>
    <sheet name="Movimiento Occ-Ori" sheetId="15" r:id="rId7"/>
    <sheet name="Movimiento Ori-Occ" sheetId="16" r:id="rId8"/>
  </sheets>
  <externalReferences>
    <externalReference r:id="rId9"/>
    <externalReference r:id="rId10"/>
  </externalReferences>
  <definedNames>
    <definedName name="_xlnm._FilterDatabase" localSheetId="0" hidden="1">'AFORO-Boy.-Calle 69B'!$A$16:$F$1096</definedName>
    <definedName name="_xlnm._FilterDatabase" localSheetId="4" hidden="1">'Movimiento N-S 1 Y 1B'!$A$2:$L$302</definedName>
    <definedName name="_xlnm._FilterDatabase" localSheetId="5" hidden="1">'Movimiento S-N 2 Y 2B'!$A$2:$C$302</definedName>
    <definedName name="ACC">[1]NODOS!$O$3:$O$6</definedName>
    <definedName name="FECHATI">'[1]1.IDENTIFICACIÓN'!$V$7</definedName>
    <definedName name="NODO">'[1]1.IDENTIFICACIÓN'!$V$3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20" l="1"/>
  <c r="B26" i="20"/>
  <c r="B25" i="20"/>
  <c r="B24" i="20"/>
  <c r="AP7" i="19"/>
  <c r="AP6" i="19"/>
  <c r="AP5" i="19"/>
  <c r="AP4" i="19"/>
  <c r="AP3" i="19"/>
  <c r="AO7" i="19"/>
  <c r="AN7" i="19"/>
  <c r="AO5" i="19"/>
  <c r="AZ2" i="19"/>
  <c r="AU2" i="19"/>
  <c r="AR2" i="19"/>
  <c r="AS2" i="19"/>
  <c r="AT2" i="19"/>
  <c r="AV2" i="19"/>
  <c r="AW2" i="19"/>
  <c r="AX2" i="19"/>
  <c r="AY2" i="19"/>
  <c r="AQ2" i="19"/>
  <c r="D4" i="19"/>
  <c r="H1097" i="1" l="1"/>
  <c r="I1097" i="1"/>
  <c r="J1097" i="1"/>
  <c r="G1097" i="1"/>
  <c r="I25" i="17"/>
  <c r="F24" i="17"/>
  <c r="D4" i="17" l="1"/>
  <c r="K22" i="17" l="1"/>
  <c r="BP8" i="17"/>
  <c r="BQ8" i="17" s="1"/>
  <c r="BR8" i="17"/>
  <c r="AY3" i="17"/>
  <c r="AY4" i="17" s="1"/>
  <c r="AY5" i="17" s="1"/>
  <c r="AY6" i="17" s="1"/>
  <c r="BD2" i="17" l="1"/>
  <c r="BH2" i="17"/>
  <c r="BL2" i="17"/>
  <c r="BP2" i="17"/>
  <c r="BI2" i="17"/>
  <c r="BQ2" i="17"/>
  <c r="BB2" i="17"/>
  <c r="BF2" i="17"/>
  <c r="BJ2" i="17"/>
  <c r="BN2" i="17"/>
  <c r="BR2" i="17"/>
  <c r="BC2" i="17"/>
  <c r="BG2" i="17"/>
  <c r="BK2" i="17"/>
  <c r="BO2" i="17"/>
  <c r="BA2" i="17"/>
  <c r="BE2" i="17"/>
  <c r="BM2" i="17"/>
  <c r="AY8" i="17"/>
  <c r="BB7" i="17" l="1"/>
  <c r="BF7" i="17"/>
  <c r="BJ7" i="17"/>
  <c r="BN7" i="17"/>
  <c r="BR7" i="17"/>
  <c r="BG7" i="17"/>
  <c r="BA7" i="17"/>
  <c r="BD7" i="17"/>
  <c r="BH7" i="17"/>
  <c r="BL7" i="17"/>
  <c r="BP7" i="17"/>
  <c r="BE7" i="17"/>
  <c r="BI7" i="17"/>
  <c r="BM7" i="17"/>
  <c r="BQ7" i="17"/>
  <c r="BC7" i="17"/>
  <c r="BK7" i="17"/>
  <c r="BO7" i="17"/>
  <c r="AY9" i="17"/>
  <c r="AY10" i="17" s="1"/>
  <c r="AY11" i="17" s="1"/>
  <c r="H26" i="17"/>
  <c r="J24" i="17"/>
  <c r="J22" i="17"/>
  <c r="G26" i="17" s="1"/>
  <c r="L22" i="17"/>
  <c r="I26" i="17" s="1"/>
  <c r="I22" i="17"/>
  <c r="H22" i="17"/>
  <c r="M3" i="17"/>
  <c r="M5" i="17"/>
  <c r="M6" i="17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4" i="17"/>
  <c r="B4" i="17"/>
  <c r="C35" i="20"/>
  <c r="D35" i="20"/>
  <c r="E35" i="20"/>
  <c r="B35" i="20"/>
  <c r="K2" i="20"/>
  <c r="J2" i="20"/>
  <c r="G23" i="20"/>
  <c r="G6" i="20"/>
  <c r="G7" i="20"/>
  <c r="G8" i="20"/>
  <c r="G9" i="20"/>
  <c r="G10" i="20"/>
  <c r="G11" i="20"/>
  <c r="G12" i="20"/>
  <c r="G17" i="20"/>
  <c r="G18" i="20"/>
  <c r="G19" i="20"/>
  <c r="G5" i="20"/>
  <c r="G35" i="20" s="1"/>
  <c r="F5" i="20"/>
  <c r="F35" i="20" s="1"/>
  <c r="B243" i="19"/>
  <c r="A243" i="19"/>
  <c r="B242" i="19"/>
  <c r="A242" i="19"/>
  <c r="B241" i="19"/>
  <c r="A241" i="19"/>
  <c r="B240" i="19"/>
  <c r="A240" i="19"/>
  <c r="B239" i="19"/>
  <c r="A239" i="19"/>
  <c r="B238" i="19"/>
  <c r="A238" i="19"/>
  <c r="B237" i="19"/>
  <c r="A237" i="19"/>
  <c r="B236" i="19"/>
  <c r="A236" i="19"/>
  <c r="B235" i="19"/>
  <c r="A235" i="19"/>
  <c r="B234" i="19"/>
  <c r="A234" i="19"/>
  <c r="B233" i="19"/>
  <c r="A233" i="19"/>
  <c r="B232" i="19"/>
  <c r="A232" i="19"/>
  <c r="B231" i="19"/>
  <c r="A231" i="19"/>
  <c r="B230" i="19"/>
  <c r="A230" i="19"/>
  <c r="B229" i="19"/>
  <c r="A229" i="19"/>
  <c r="B228" i="19"/>
  <c r="A228" i="19"/>
  <c r="B227" i="19"/>
  <c r="A227" i="19"/>
  <c r="B226" i="19"/>
  <c r="A226" i="19"/>
  <c r="B225" i="19"/>
  <c r="A225" i="19"/>
  <c r="B224" i="19"/>
  <c r="A224" i="19"/>
  <c r="B223" i="19"/>
  <c r="A223" i="19"/>
  <c r="B222" i="19"/>
  <c r="A222" i="19"/>
  <c r="B221" i="19"/>
  <c r="A221" i="19"/>
  <c r="B220" i="19"/>
  <c r="A220" i="19"/>
  <c r="B219" i="19"/>
  <c r="A219" i="19"/>
  <c r="B218" i="19"/>
  <c r="A218" i="19"/>
  <c r="B217" i="19"/>
  <c r="A217" i="19"/>
  <c r="B216" i="19"/>
  <c r="A216" i="19"/>
  <c r="B215" i="19"/>
  <c r="A215" i="19"/>
  <c r="B214" i="19"/>
  <c r="A214" i="19"/>
  <c r="B213" i="19"/>
  <c r="A213" i="19"/>
  <c r="B212" i="19"/>
  <c r="A212" i="19"/>
  <c r="B211" i="19"/>
  <c r="A211" i="19"/>
  <c r="B210" i="19"/>
  <c r="A210" i="19"/>
  <c r="B209" i="19"/>
  <c r="A209" i="19"/>
  <c r="B208" i="19"/>
  <c r="A208" i="19"/>
  <c r="B207" i="19"/>
  <c r="A207" i="19"/>
  <c r="B206" i="19"/>
  <c r="A206" i="19"/>
  <c r="B205" i="19"/>
  <c r="A205" i="19"/>
  <c r="B204" i="19"/>
  <c r="A204" i="19"/>
  <c r="B203" i="19"/>
  <c r="A203" i="19"/>
  <c r="B202" i="19"/>
  <c r="A202" i="19"/>
  <c r="B201" i="19"/>
  <c r="A201" i="19"/>
  <c r="B200" i="19"/>
  <c r="A200" i="19"/>
  <c r="B199" i="19"/>
  <c r="A199" i="19"/>
  <c r="B198" i="19"/>
  <c r="A198" i="19"/>
  <c r="B197" i="19"/>
  <c r="A197" i="19"/>
  <c r="B196" i="19"/>
  <c r="A196" i="19"/>
  <c r="B195" i="19"/>
  <c r="A195" i="19"/>
  <c r="B194" i="19"/>
  <c r="A194" i="19"/>
  <c r="B193" i="19"/>
  <c r="A193" i="19"/>
  <c r="B192" i="19"/>
  <c r="A192" i="19"/>
  <c r="B191" i="19"/>
  <c r="A191" i="19"/>
  <c r="B190" i="19"/>
  <c r="A190" i="19"/>
  <c r="B189" i="19"/>
  <c r="A189" i="19"/>
  <c r="B188" i="19"/>
  <c r="A188" i="19"/>
  <c r="B187" i="19"/>
  <c r="A187" i="19"/>
  <c r="B186" i="19"/>
  <c r="A186" i="19"/>
  <c r="B185" i="19"/>
  <c r="A185" i="19"/>
  <c r="B184" i="19"/>
  <c r="A184" i="19"/>
  <c r="B183" i="19"/>
  <c r="A183" i="19"/>
  <c r="B182" i="19"/>
  <c r="A182" i="19"/>
  <c r="B181" i="19"/>
  <c r="A181" i="19"/>
  <c r="B180" i="19"/>
  <c r="A180" i="19"/>
  <c r="B179" i="19"/>
  <c r="A179" i="19"/>
  <c r="B178" i="19"/>
  <c r="A178" i="19"/>
  <c r="B177" i="19"/>
  <c r="A177" i="19"/>
  <c r="B176" i="19"/>
  <c r="A176" i="19"/>
  <c r="B175" i="19"/>
  <c r="A175" i="19"/>
  <c r="B174" i="19"/>
  <c r="A174" i="19"/>
  <c r="B173" i="19"/>
  <c r="A173" i="19"/>
  <c r="B172" i="19"/>
  <c r="A172" i="19"/>
  <c r="B171" i="19"/>
  <c r="A171" i="19"/>
  <c r="B170" i="19"/>
  <c r="A170" i="19"/>
  <c r="B169" i="19"/>
  <c r="A169" i="19"/>
  <c r="B168" i="19"/>
  <c r="A168" i="19"/>
  <c r="B167" i="19"/>
  <c r="A167" i="19"/>
  <c r="B166" i="19"/>
  <c r="A166" i="19"/>
  <c r="B165" i="19"/>
  <c r="A165" i="19"/>
  <c r="B164" i="19"/>
  <c r="A164" i="19"/>
  <c r="B163" i="19"/>
  <c r="A163" i="19"/>
  <c r="B162" i="19"/>
  <c r="A162" i="19"/>
  <c r="B161" i="19"/>
  <c r="A161" i="19"/>
  <c r="B160" i="19"/>
  <c r="A160" i="19"/>
  <c r="B159" i="19"/>
  <c r="A159" i="19"/>
  <c r="B158" i="19"/>
  <c r="A158" i="19"/>
  <c r="B157" i="19"/>
  <c r="A157" i="19"/>
  <c r="B156" i="19"/>
  <c r="A156" i="19"/>
  <c r="B155" i="19"/>
  <c r="A155" i="19"/>
  <c r="B154" i="19"/>
  <c r="A154" i="19"/>
  <c r="B153" i="19"/>
  <c r="A153" i="19"/>
  <c r="B152" i="19"/>
  <c r="A152" i="19"/>
  <c r="B151" i="19"/>
  <c r="A151" i="19"/>
  <c r="B150" i="19"/>
  <c r="A150" i="19"/>
  <c r="B149" i="19"/>
  <c r="A149" i="19"/>
  <c r="B148" i="19"/>
  <c r="A148" i="19"/>
  <c r="B147" i="19"/>
  <c r="A147" i="19"/>
  <c r="B146" i="19"/>
  <c r="A146" i="19"/>
  <c r="B145" i="19"/>
  <c r="A145" i="19"/>
  <c r="B144" i="19"/>
  <c r="A144" i="19"/>
  <c r="B143" i="19"/>
  <c r="A143" i="19"/>
  <c r="B142" i="19"/>
  <c r="A142" i="19"/>
  <c r="B141" i="19"/>
  <c r="A141" i="19"/>
  <c r="B140" i="19"/>
  <c r="A140" i="19"/>
  <c r="B139" i="19"/>
  <c r="A139" i="19"/>
  <c r="B138" i="19"/>
  <c r="A138" i="19"/>
  <c r="B137" i="19"/>
  <c r="A137" i="19"/>
  <c r="B136" i="19"/>
  <c r="A136" i="19"/>
  <c r="B135" i="19"/>
  <c r="A135" i="19"/>
  <c r="B134" i="19"/>
  <c r="A134" i="19"/>
  <c r="B133" i="19"/>
  <c r="A133" i="19"/>
  <c r="B132" i="19"/>
  <c r="A132" i="19"/>
  <c r="B131" i="19"/>
  <c r="A131" i="19"/>
  <c r="B130" i="19"/>
  <c r="A130" i="19"/>
  <c r="B129" i="19"/>
  <c r="A129" i="19"/>
  <c r="B128" i="19"/>
  <c r="A128" i="19"/>
  <c r="B127" i="19"/>
  <c r="A127" i="19"/>
  <c r="B126" i="19"/>
  <c r="A126" i="19"/>
  <c r="B125" i="19"/>
  <c r="A125" i="19"/>
  <c r="B124" i="19"/>
  <c r="A124" i="19"/>
  <c r="D24" i="20"/>
  <c r="E24" i="20"/>
  <c r="D23" i="20"/>
  <c r="E23" i="20"/>
  <c r="D13" i="20"/>
  <c r="E13" i="20"/>
  <c r="D14" i="20"/>
  <c r="E14" i="20"/>
  <c r="W5" i="19"/>
  <c r="W4" i="19"/>
  <c r="AA3" i="19"/>
  <c r="AF3" i="19" s="1"/>
  <c r="Z3" i="19"/>
  <c r="AE3" i="19" s="1"/>
  <c r="Y3" i="19"/>
  <c r="AD3" i="19" s="1"/>
  <c r="X3" i="19"/>
  <c r="AC3" i="19" s="1"/>
  <c r="W2" i="19"/>
  <c r="C24" i="20"/>
  <c r="F23" i="20"/>
  <c r="C23" i="20"/>
  <c r="B23" i="20"/>
  <c r="A23" i="20"/>
  <c r="F19" i="20"/>
  <c r="F18" i="20"/>
  <c r="F17" i="20"/>
  <c r="C14" i="20"/>
  <c r="G14" i="20" s="1"/>
  <c r="B14" i="20"/>
  <c r="F14" i="20" s="1"/>
  <c r="C13" i="20"/>
  <c r="G13" i="20" s="1"/>
  <c r="B13" i="20"/>
  <c r="F12" i="20"/>
  <c r="F11" i="20"/>
  <c r="F10" i="20"/>
  <c r="F9" i="20"/>
  <c r="F8" i="20"/>
  <c r="F7" i="20"/>
  <c r="F6" i="20"/>
  <c r="F24" i="20" s="1"/>
  <c r="I4" i="20"/>
  <c r="B123" i="19"/>
  <c r="A123" i="19"/>
  <c r="B122" i="19"/>
  <c r="A122" i="19"/>
  <c r="B121" i="19"/>
  <c r="A121" i="19"/>
  <c r="B120" i="19"/>
  <c r="A120" i="19"/>
  <c r="B119" i="19"/>
  <c r="A119" i="19"/>
  <c r="B118" i="19"/>
  <c r="A118" i="19"/>
  <c r="B117" i="19"/>
  <c r="A117" i="19"/>
  <c r="B116" i="19"/>
  <c r="A116" i="19"/>
  <c r="B115" i="19"/>
  <c r="A115" i="19"/>
  <c r="B114" i="19"/>
  <c r="A114" i="19"/>
  <c r="B113" i="19"/>
  <c r="A113" i="19"/>
  <c r="B112" i="19"/>
  <c r="A112" i="19"/>
  <c r="B111" i="19"/>
  <c r="A111" i="19"/>
  <c r="B110" i="19"/>
  <c r="A110" i="19"/>
  <c r="B109" i="19"/>
  <c r="A109" i="19"/>
  <c r="B108" i="19"/>
  <c r="A108" i="19"/>
  <c r="B107" i="19"/>
  <c r="A107" i="19"/>
  <c r="B106" i="19"/>
  <c r="A106" i="19"/>
  <c r="B105" i="19"/>
  <c r="A105" i="19"/>
  <c r="B104" i="19"/>
  <c r="A104" i="19"/>
  <c r="B103" i="19"/>
  <c r="A103" i="19"/>
  <c r="B102" i="19"/>
  <c r="A102" i="19"/>
  <c r="B101" i="19"/>
  <c r="A101" i="19"/>
  <c r="B100" i="19"/>
  <c r="A100" i="19"/>
  <c r="B99" i="19"/>
  <c r="A99" i="19"/>
  <c r="B98" i="19"/>
  <c r="A98" i="19"/>
  <c r="B97" i="19"/>
  <c r="A97" i="19"/>
  <c r="B96" i="19"/>
  <c r="A96" i="19"/>
  <c r="B95" i="19"/>
  <c r="A95" i="19"/>
  <c r="B94" i="19"/>
  <c r="A94" i="19"/>
  <c r="B93" i="19"/>
  <c r="A93" i="19"/>
  <c r="B92" i="19"/>
  <c r="A92" i="19"/>
  <c r="B91" i="19"/>
  <c r="A91" i="19"/>
  <c r="B90" i="19"/>
  <c r="A90" i="19"/>
  <c r="B89" i="19"/>
  <c r="A89" i="19"/>
  <c r="B88" i="19"/>
  <c r="A88" i="19"/>
  <c r="B87" i="19"/>
  <c r="A87" i="19"/>
  <c r="B86" i="19"/>
  <c r="A86" i="19"/>
  <c r="B85" i="19"/>
  <c r="A85" i="19"/>
  <c r="B84" i="19"/>
  <c r="A84" i="19"/>
  <c r="B83" i="19"/>
  <c r="A83" i="19"/>
  <c r="B82" i="19"/>
  <c r="A82" i="19"/>
  <c r="B81" i="19"/>
  <c r="A81" i="19"/>
  <c r="B80" i="19"/>
  <c r="A80" i="19"/>
  <c r="B79" i="19"/>
  <c r="A79" i="19"/>
  <c r="B78" i="19"/>
  <c r="A78" i="19"/>
  <c r="B77" i="19"/>
  <c r="A77" i="19"/>
  <c r="B76" i="19"/>
  <c r="A76" i="19"/>
  <c r="B75" i="19"/>
  <c r="A75" i="19"/>
  <c r="B74" i="19"/>
  <c r="A74" i="19"/>
  <c r="B73" i="19"/>
  <c r="A73" i="19"/>
  <c r="B72" i="19"/>
  <c r="A72" i="19"/>
  <c r="B71" i="19"/>
  <c r="A71" i="19"/>
  <c r="B70" i="19"/>
  <c r="A70" i="19"/>
  <c r="B69" i="19"/>
  <c r="A69" i="19"/>
  <c r="B68" i="19"/>
  <c r="A68" i="19"/>
  <c r="B67" i="19"/>
  <c r="A67" i="19"/>
  <c r="B66" i="19"/>
  <c r="A66" i="19"/>
  <c r="B65" i="19"/>
  <c r="A65" i="19"/>
  <c r="B64" i="19"/>
  <c r="A64" i="19"/>
  <c r="B63" i="19"/>
  <c r="A63" i="19"/>
  <c r="B62" i="19"/>
  <c r="A62" i="19"/>
  <c r="B61" i="19"/>
  <c r="A61" i="19"/>
  <c r="B60" i="19"/>
  <c r="A60" i="19"/>
  <c r="B59" i="19"/>
  <c r="A59" i="19"/>
  <c r="B58" i="19"/>
  <c r="A58" i="19"/>
  <c r="B57" i="19"/>
  <c r="A57" i="19"/>
  <c r="B56" i="19"/>
  <c r="A56" i="19"/>
  <c r="B55" i="19"/>
  <c r="A55" i="19"/>
  <c r="B54" i="19"/>
  <c r="A54" i="19"/>
  <c r="B53" i="19"/>
  <c r="A53" i="19"/>
  <c r="B52" i="19"/>
  <c r="A52" i="19"/>
  <c r="B51" i="19"/>
  <c r="A51" i="19"/>
  <c r="B50" i="19"/>
  <c r="A50" i="19"/>
  <c r="B49" i="19"/>
  <c r="A49" i="19"/>
  <c r="B48" i="19"/>
  <c r="A48" i="19"/>
  <c r="B47" i="19"/>
  <c r="A47" i="19"/>
  <c r="B46" i="19"/>
  <c r="A46" i="19"/>
  <c r="B45" i="19"/>
  <c r="A45" i="19"/>
  <c r="B44" i="19"/>
  <c r="A44" i="19"/>
  <c r="B43" i="19"/>
  <c r="A43" i="19"/>
  <c r="B42" i="19"/>
  <c r="A42" i="19"/>
  <c r="B41" i="19"/>
  <c r="A41" i="19"/>
  <c r="B40" i="19"/>
  <c r="A40" i="19"/>
  <c r="B39" i="19"/>
  <c r="A39" i="19"/>
  <c r="B38" i="19"/>
  <c r="A38" i="19"/>
  <c r="B37" i="19"/>
  <c r="A37" i="19"/>
  <c r="B36" i="19"/>
  <c r="A36" i="19"/>
  <c r="B35" i="19"/>
  <c r="A35" i="19"/>
  <c r="B34" i="19"/>
  <c r="A34" i="19"/>
  <c r="B33" i="19"/>
  <c r="A33" i="19"/>
  <c r="B32" i="19"/>
  <c r="A32" i="19"/>
  <c r="B31" i="19"/>
  <c r="A31" i="19"/>
  <c r="B30" i="19"/>
  <c r="A30" i="19"/>
  <c r="B29" i="19"/>
  <c r="A29" i="19"/>
  <c r="B28" i="19"/>
  <c r="A28" i="19"/>
  <c r="B27" i="19"/>
  <c r="A27" i="19"/>
  <c r="B26" i="19"/>
  <c r="A26" i="19"/>
  <c r="B25" i="19"/>
  <c r="A25" i="19"/>
  <c r="B24" i="19"/>
  <c r="A24" i="19"/>
  <c r="B23" i="19"/>
  <c r="A23" i="19"/>
  <c r="B22" i="19"/>
  <c r="A22" i="19"/>
  <c r="B21" i="19"/>
  <c r="A21" i="19"/>
  <c r="B20" i="19"/>
  <c r="A20" i="19"/>
  <c r="B19" i="19"/>
  <c r="A19" i="19"/>
  <c r="B18" i="19"/>
  <c r="A18" i="19"/>
  <c r="B17" i="19"/>
  <c r="A17" i="19"/>
  <c r="B16" i="19"/>
  <c r="A16" i="19"/>
  <c r="B15" i="19"/>
  <c r="A15" i="19"/>
  <c r="B14" i="19"/>
  <c r="A14" i="19"/>
  <c r="B13" i="19"/>
  <c r="A13" i="19"/>
  <c r="B12" i="19"/>
  <c r="A12" i="19"/>
  <c r="B11" i="19"/>
  <c r="A11" i="19"/>
  <c r="B10" i="19"/>
  <c r="AL3" i="19" s="1"/>
  <c r="A10" i="19"/>
  <c r="AK3" i="19" s="1"/>
  <c r="B9" i="19"/>
  <c r="A9" i="19"/>
  <c r="B8" i="19"/>
  <c r="A8" i="19"/>
  <c r="B7" i="19"/>
  <c r="A7" i="19"/>
  <c r="B6" i="19"/>
  <c r="A6" i="19"/>
  <c r="B5" i="19"/>
  <c r="A5" i="19"/>
  <c r="B4" i="19"/>
  <c r="A4" i="19"/>
  <c r="G24" i="20" l="1"/>
  <c r="M22" i="17"/>
  <c r="F26" i="17"/>
  <c r="G25" i="20"/>
  <c r="E25" i="20"/>
  <c r="D25" i="20"/>
  <c r="C25" i="20"/>
  <c r="F13" i="20"/>
  <c r="F25" i="20" s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B3" i="17"/>
  <c r="C3" i="17"/>
  <c r="D3" i="17"/>
  <c r="E3" i="17"/>
  <c r="A3" i="17"/>
  <c r="H3" i="17" s="1"/>
  <c r="C4" i="17"/>
  <c r="E4" i="17"/>
  <c r="C5" i="17"/>
  <c r="D5" i="17"/>
  <c r="E5" i="17"/>
  <c r="C6" i="17"/>
  <c r="D6" i="17"/>
  <c r="E6" i="17"/>
  <c r="C7" i="17"/>
  <c r="D7" i="17"/>
  <c r="E7" i="17"/>
  <c r="C8" i="17"/>
  <c r="D8" i="17"/>
  <c r="E8" i="17"/>
  <c r="C9" i="17"/>
  <c r="D9" i="17"/>
  <c r="E9" i="17"/>
  <c r="C10" i="17"/>
  <c r="D10" i="17"/>
  <c r="E10" i="17"/>
  <c r="C11" i="17"/>
  <c r="D11" i="17"/>
  <c r="E11" i="17"/>
  <c r="C12" i="17"/>
  <c r="D12" i="17"/>
  <c r="E12" i="17"/>
  <c r="C13" i="17"/>
  <c r="D13" i="17"/>
  <c r="E13" i="17"/>
  <c r="C14" i="17"/>
  <c r="D14" i="17"/>
  <c r="E14" i="17"/>
  <c r="C15" i="17"/>
  <c r="D15" i="17"/>
  <c r="E15" i="17"/>
  <c r="C16" i="17"/>
  <c r="D16" i="17"/>
  <c r="E16" i="17"/>
  <c r="C17" i="17"/>
  <c r="D17" i="17"/>
  <c r="E17" i="17"/>
  <c r="C18" i="17"/>
  <c r="D18" i="17"/>
  <c r="E18" i="17"/>
  <c r="C19" i="17"/>
  <c r="D19" i="17"/>
  <c r="E19" i="17"/>
  <c r="C20" i="17"/>
  <c r="D20" i="17"/>
  <c r="E20" i="17"/>
  <c r="C21" i="17"/>
  <c r="D21" i="17"/>
  <c r="E21" i="17"/>
  <c r="B21" i="17"/>
  <c r="B20" i="17"/>
  <c r="B19" i="17"/>
  <c r="B18" i="17"/>
  <c r="B17" i="17"/>
  <c r="B15" i="17"/>
  <c r="B16" i="17"/>
  <c r="B14" i="17"/>
  <c r="B13" i="17"/>
  <c r="B12" i="17"/>
  <c r="B11" i="17"/>
  <c r="B10" i="17"/>
  <c r="B9" i="17"/>
  <c r="B8" i="17"/>
  <c r="B7" i="17"/>
  <c r="B6" i="1"/>
  <c r="A21" i="17"/>
  <c r="H21" i="17" s="1"/>
  <c r="A20" i="17"/>
  <c r="H20" i="17" s="1"/>
  <c r="A19" i="17"/>
  <c r="H19" i="17" s="1"/>
  <c r="A18" i="17"/>
  <c r="H18" i="17" s="1"/>
  <c r="A17" i="17"/>
  <c r="H17" i="17" s="1"/>
  <c r="A16" i="17"/>
  <c r="H16" i="17" s="1"/>
  <c r="A15" i="17"/>
  <c r="H15" i="17" s="1"/>
  <c r="A14" i="17"/>
  <c r="H14" i="17" s="1"/>
  <c r="A13" i="17"/>
  <c r="H13" i="17" s="1"/>
  <c r="A12" i="17"/>
  <c r="H12" i="17" s="1"/>
  <c r="A11" i="17"/>
  <c r="H11" i="17" s="1"/>
  <c r="A10" i="17"/>
  <c r="H10" i="17" s="1"/>
  <c r="A9" i="17"/>
  <c r="H9" i="17" s="1"/>
  <c r="A8" i="17"/>
  <c r="H8" i="17" s="1"/>
  <c r="A7" i="17"/>
  <c r="H7" i="17" s="1"/>
  <c r="A6" i="17"/>
  <c r="H6" i="17" s="1"/>
  <c r="A5" i="17"/>
  <c r="H5" i="17" s="1"/>
  <c r="A4" i="17"/>
  <c r="H4" i="17" s="1"/>
  <c r="B6" i="17"/>
  <c r="B5" i="17"/>
  <c r="J1" i="11"/>
  <c r="J26" i="17" l="1"/>
  <c r="F29" i="17"/>
  <c r="L3" i="17"/>
  <c r="AZ11" i="17"/>
  <c r="I24" i="17"/>
  <c r="K3" i="17"/>
  <c r="AZ10" i="17"/>
  <c r="H24" i="17"/>
  <c r="J3" i="17"/>
  <c r="AZ9" i="17"/>
  <c r="G24" i="17"/>
  <c r="I3" i="17"/>
  <c r="AZ8" i="17"/>
  <c r="F5" i="17"/>
  <c r="F4" i="17"/>
  <c r="F9" i="17"/>
  <c r="F13" i="17"/>
  <c r="F17" i="17"/>
  <c r="F21" i="17"/>
  <c r="F16" i="17"/>
  <c r="E22" i="17"/>
  <c r="F14" i="17"/>
  <c r="F7" i="17"/>
  <c r="F11" i="17"/>
  <c r="F19" i="17"/>
  <c r="F10" i="17"/>
  <c r="F18" i="17"/>
  <c r="D22" i="17"/>
  <c r="H25" i="17" s="1"/>
  <c r="F6" i="17"/>
  <c r="F8" i="17"/>
  <c r="F12" i="17"/>
  <c r="F15" i="17"/>
  <c r="F20" i="17"/>
  <c r="C22" i="17"/>
  <c r="G25" i="17" s="1"/>
  <c r="B22" i="17"/>
  <c r="F25" i="17" s="1"/>
  <c r="F27" i="17" s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G27" i="17" l="1"/>
  <c r="I27" i="17"/>
  <c r="H27" i="17"/>
  <c r="J27" i="17"/>
  <c r="J30" i="17" s="1"/>
  <c r="J29" i="17"/>
  <c r="H29" i="17"/>
  <c r="I29" i="17"/>
  <c r="G29" i="17"/>
  <c r="F22" i="17"/>
  <c r="J25" i="17" s="1"/>
  <c r="J28" i="17" s="1"/>
  <c r="D62" i="11"/>
  <c r="E62" i="11"/>
  <c r="F62" i="11"/>
  <c r="G62" i="11"/>
  <c r="A62" i="11"/>
  <c r="B62" i="11"/>
  <c r="B4" i="11"/>
  <c r="B5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A4" i="11"/>
  <c r="A5" i="11"/>
  <c r="A6" i="11"/>
  <c r="A7" i="11"/>
  <c r="A8" i="11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A51" i="11"/>
  <c r="A52" i="11"/>
  <c r="A53" i="11"/>
  <c r="A54" i="11"/>
  <c r="A55" i="11"/>
  <c r="A56" i="11"/>
  <c r="A57" i="11"/>
  <c r="A58" i="11"/>
  <c r="A59" i="11"/>
  <c r="A60" i="11"/>
  <c r="A61" i="11"/>
  <c r="D23" i="11"/>
  <c r="E23" i="11"/>
  <c r="F23" i="11"/>
  <c r="G23" i="11"/>
  <c r="D24" i="11"/>
  <c r="E24" i="11"/>
  <c r="F24" i="11"/>
  <c r="G24" i="11"/>
  <c r="D25" i="11"/>
  <c r="E25" i="11"/>
  <c r="F25" i="11"/>
  <c r="G25" i="11"/>
  <c r="D26" i="11"/>
  <c r="E26" i="11"/>
  <c r="F26" i="11"/>
  <c r="G26" i="11"/>
  <c r="D27" i="11"/>
  <c r="E27" i="11"/>
  <c r="F27" i="11"/>
  <c r="G27" i="11"/>
  <c r="D28" i="11"/>
  <c r="E28" i="11"/>
  <c r="F28" i="11"/>
  <c r="G28" i="11"/>
  <c r="D29" i="11"/>
  <c r="E29" i="11"/>
  <c r="F29" i="11"/>
  <c r="G29" i="11"/>
  <c r="D30" i="11"/>
  <c r="E30" i="11"/>
  <c r="F30" i="11"/>
  <c r="G30" i="11"/>
  <c r="D31" i="11"/>
  <c r="E31" i="11"/>
  <c r="F31" i="11"/>
  <c r="G31" i="11"/>
  <c r="D32" i="11"/>
  <c r="E32" i="11"/>
  <c r="F32" i="11"/>
  <c r="G32" i="11"/>
  <c r="D33" i="11"/>
  <c r="E33" i="11"/>
  <c r="F33" i="11"/>
  <c r="G33" i="11"/>
  <c r="D34" i="11"/>
  <c r="E34" i="11"/>
  <c r="F34" i="11"/>
  <c r="G34" i="11"/>
  <c r="D35" i="11"/>
  <c r="E35" i="11"/>
  <c r="F35" i="11"/>
  <c r="G35" i="11"/>
  <c r="D36" i="11"/>
  <c r="E36" i="11"/>
  <c r="F36" i="11"/>
  <c r="G36" i="11"/>
  <c r="D37" i="11"/>
  <c r="E37" i="11"/>
  <c r="F37" i="11"/>
  <c r="G37" i="11"/>
  <c r="D38" i="11"/>
  <c r="E38" i="11"/>
  <c r="F38" i="11"/>
  <c r="G38" i="11"/>
  <c r="D39" i="11"/>
  <c r="E39" i="11"/>
  <c r="F39" i="11"/>
  <c r="G39" i="11"/>
  <c r="D40" i="11"/>
  <c r="E40" i="11"/>
  <c r="F40" i="11"/>
  <c r="G40" i="11"/>
  <c r="D41" i="11"/>
  <c r="E41" i="11"/>
  <c r="F41" i="11"/>
  <c r="G41" i="11"/>
  <c r="D42" i="11"/>
  <c r="E42" i="11"/>
  <c r="F42" i="11"/>
  <c r="G42" i="11"/>
  <c r="D43" i="11"/>
  <c r="E43" i="11"/>
  <c r="F43" i="11"/>
  <c r="G43" i="11"/>
  <c r="D44" i="11"/>
  <c r="E44" i="11"/>
  <c r="F44" i="11"/>
  <c r="G44" i="11"/>
  <c r="D45" i="11"/>
  <c r="E45" i="11"/>
  <c r="F45" i="11"/>
  <c r="G45" i="11"/>
  <c r="D46" i="11"/>
  <c r="E46" i="11"/>
  <c r="F46" i="11"/>
  <c r="G46" i="11"/>
  <c r="D47" i="11"/>
  <c r="E47" i="11"/>
  <c r="F47" i="11"/>
  <c r="G47" i="11"/>
  <c r="D48" i="11"/>
  <c r="E48" i="11"/>
  <c r="F48" i="11"/>
  <c r="G48" i="11"/>
  <c r="D49" i="11"/>
  <c r="E49" i="11"/>
  <c r="F49" i="11"/>
  <c r="G49" i="11"/>
  <c r="D50" i="11"/>
  <c r="E50" i="11"/>
  <c r="F50" i="11"/>
  <c r="G50" i="11"/>
  <c r="D51" i="11"/>
  <c r="E51" i="11"/>
  <c r="F51" i="11"/>
  <c r="G51" i="11"/>
  <c r="D52" i="11"/>
  <c r="E52" i="11"/>
  <c r="F52" i="11"/>
  <c r="G52" i="11"/>
  <c r="D53" i="11"/>
  <c r="E53" i="11"/>
  <c r="F53" i="11"/>
  <c r="G53" i="11"/>
  <c r="D54" i="11"/>
  <c r="E54" i="11"/>
  <c r="F54" i="11"/>
  <c r="G54" i="11"/>
  <c r="D55" i="11"/>
  <c r="E55" i="11"/>
  <c r="F55" i="11"/>
  <c r="G55" i="11"/>
  <c r="D56" i="11"/>
  <c r="E56" i="11"/>
  <c r="F56" i="11"/>
  <c r="G56" i="11"/>
  <c r="D57" i="11"/>
  <c r="E57" i="11"/>
  <c r="F57" i="11"/>
  <c r="G57" i="11"/>
  <c r="D58" i="11"/>
  <c r="E58" i="11"/>
  <c r="F58" i="11"/>
  <c r="G58" i="11"/>
  <c r="D59" i="11"/>
  <c r="E59" i="11"/>
  <c r="F59" i="11"/>
  <c r="G59" i="11"/>
  <c r="D60" i="11"/>
  <c r="E60" i="11"/>
  <c r="F60" i="11"/>
  <c r="G60" i="11"/>
  <c r="D61" i="11"/>
  <c r="E61" i="11"/>
  <c r="F61" i="11"/>
  <c r="G61" i="11"/>
  <c r="D4" i="11"/>
  <c r="E4" i="11"/>
  <c r="F4" i="11"/>
  <c r="G4" i="11"/>
  <c r="D5" i="11"/>
  <c r="E5" i="11"/>
  <c r="F5" i="11"/>
  <c r="G5" i="11"/>
  <c r="D6" i="11"/>
  <c r="E6" i="11"/>
  <c r="F6" i="11"/>
  <c r="G6" i="11"/>
  <c r="D7" i="11"/>
  <c r="E7" i="11"/>
  <c r="F7" i="11"/>
  <c r="G7" i="11"/>
  <c r="D8" i="11"/>
  <c r="E8" i="11"/>
  <c r="F8" i="11"/>
  <c r="G8" i="11"/>
  <c r="D9" i="11"/>
  <c r="E9" i="11"/>
  <c r="F9" i="11"/>
  <c r="G9" i="11"/>
  <c r="D10" i="11"/>
  <c r="E10" i="11"/>
  <c r="F10" i="11"/>
  <c r="G10" i="11"/>
  <c r="D11" i="11"/>
  <c r="E11" i="11"/>
  <c r="F11" i="11"/>
  <c r="G11" i="11"/>
  <c r="D12" i="11"/>
  <c r="E12" i="11"/>
  <c r="F12" i="11"/>
  <c r="G12" i="11"/>
  <c r="D13" i="11"/>
  <c r="E13" i="11"/>
  <c r="F13" i="11"/>
  <c r="G13" i="11"/>
  <c r="D14" i="11"/>
  <c r="E14" i="11"/>
  <c r="F14" i="11"/>
  <c r="G14" i="11"/>
  <c r="D15" i="11"/>
  <c r="E15" i="11"/>
  <c r="F15" i="11"/>
  <c r="G15" i="11"/>
  <c r="D16" i="11"/>
  <c r="E16" i="11"/>
  <c r="F16" i="11"/>
  <c r="G16" i="11"/>
  <c r="D17" i="11"/>
  <c r="E17" i="11"/>
  <c r="F17" i="11"/>
  <c r="G17" i="11"/>
  <c r="D18" i="11"/>
  <c r="E18" i="11"/>
  <c r="F18" i="11"/>
  <c r="G18" i="11"/>
  <c r="D19" i="11"/>
  <c r="E19" i="11"/>
  <c r="F19" i="11"/>
  <c r="G19" i="11"/>
  <c r="D20" i="11"/>
  <c r="E20" i="11"/>
  <c r="F20" i="11"/>
  <c r="G20" i="11"/>
  <c r="D21" i="11"/>
  <c r="E21" i="11"/>
  <c r="F21" i="11"/>
  <c r="G21" i="11"/>
  <c r="D22" i="11"/>
  <c r="E22" i="11"/>
  <c r="F22" i="11"/>
  <c r="G22" i="11"/>
  <c r="E3" i="11"/>
  <c r="F3" i="11"/>
  <c r="G3" i="11"/>
  <c r="D3" i="11"/>
  <c r="D183" i="11"/>
  <c r="D184" i="11"/>
  <c r="D185" i="11"/>
  <c r="Q12" i="15"/>
  <c r="P12" i="15"/>
  <c r="O12" i="15"/>
  <c r="N12" i="15"/>
  <c r="M12" i="15"/>
  <c r="P7" i="15"/>
  <c r="O7" i="15"/>
  <c r="N7" i="15"/>
  <c r="M7" i="15"/>
  <c r="Q12" i="16"/>
  <c r="P12" i="16"/>
  <c r="O12" i="16"/>
  <c r="N12" i="16"/>
  <c r="M12" i="16"/>
  <c r="P7" i="16"/>
  <c r="O7" i="16"/>
  <c r="N7" i="16"/>
  <c r="M7" i="16"/>
  <c r="L12" i="16"/>
  <c r="L7" i="16"/>
  <c r="P2" i="16"/>
  <c r="O2" i="16"/>
  <c r="N2" i="16"/>
  <c r="M2" i="16"/>
  <c r="J1" i="16"/>
  <c r="G3" i="16"/>
  <c r="G4" i="16"/>
  <c r="G5" i="16"/>
  <c r="G6" i="16"/>
  <c r="G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G98" i="16"/>
  <c r="G99" i="16"/>
  <c r="G100" i="16"/>
  <c r="G101" i="16"/>
  <c r="G102" i="16"/>
  <c r="G103" i="16"/>
  <c r="G104" i="16"/>
  <c r="G105" i="16"/>
  <c r="G106" i="16"/>
  <c r="G107" i="16"/>
  <c r="G108" i="16"/>
  <c r="G109" i="16"/>
  <c r="G110" i="16"/>
  <c r="G111" i="16"/>
  <c r="G112" i="16"/>
  <c r="G113" i="16"/>
  <c r="G114" i="16"/>
  <c r="G115" i="16"/>
  <c r="G116" i="16"/>
  <c r="G117" i="16"/>
  <c r="G118" i="16"/>
  <c r="G119" i="16"/>
  <c r="G120" i="16"/>
  <c r="G121" i="16"/>
  <c r="G122" i="16"/>
  <c r="G123" i="16"/>
  <c r="G124" i="16"/>
  <c r="G125" i="16"/>
  <c r="G126" i="16"/>
  <c r="G127" i="16"/>
  <c r="G128" i="16"/>
  <c r="G129" i="16"/>
  <c r="G130" i="16"/>
  <c r="G131" i="16"/>
  <c r="G132" i="16"/>
  <c r="G133" i="16"/>
  <c r="G134" i="16"/>
  <c r="G135" i="16"/>
  <c r="G136" i="16"/>
  <c r="G137" i="16"/>
  <c r="G138" i="16"/>
  <c r="G139" i="16"/>
  <c r="G140" i="16"/>
  <c r="G141" i="16"/>
  <c r="G142" i="16"/>
  <c r="G143" i="16"/>
  <c r="G144" i="16"/>
  <c r="G145" i="16"/>
  <c r="G146" i="16"/>
  <c r="G147" i="16"/>
  <c r="G148" i="16"/>
  <c r="G149" i="16"/>
  <c r="G150" i="16"/>
  <c r="G151" i="16"/>
  <c r="G152" i="16"/>
  <c r="G153" i="16"/>
  <c r="G154" i="16"/>
  <c r="G155" i="16"/>
  <c r="G156" i="16"/>
  <c r="G157" i="16"/>
  <c r="G158" i="16"/>
  <c r="G159" i="16"/>
  <c r="G160" i="16"/>
  <c r="G161" i="16"/>
  <c r="G162" i="16"/>
  <c r="G163" i="16"/>
  <c r="G164" i="16"/>
  <c r="G165" i="16"/>
  <c r="G166" i="16"/>
  <c r="G167" i="16"/>
  <c r="G168" i="16"/>
  <c r="G169" i="16"/>
  <c r="G170" i="16"/>
  <c r="G171" i="16"/>
  <c r="G172" i="16"/>
  <c r="G173" i="16"/>
  <c r="G174" i="16"/>
  <c r="G175" i="16"/>
  <c r="G176" i="16"/>
  <c r="G177" i="16"/>
  <c r="G178" i="16"/>
  <c r="G179" i="16"/>
  <c r="G180" i="16"/>
  <c r="G181" i="16"/>
  <c r="G182" i="16"/>
  <c r="G183" i="16"/>
  <c r="G184" i="16"/>
  <c r="G185" i="16"/>
  <c r="G186" i="16"/>
  <c r="G187" i="16"/>
  <c r="G188" i="16"/>
  <c r="G189" i="16"/>
  <c r="G190" i="16"/>
  <c r="G191" i="16"/>
  <c r="G192" i="16"/>
  <c r="G193" i="16"/>
  <c r="G194" i="16"/>
  <c r="G195" i="16"/>
  <c r="G196" i="16"/>
  <c r="G197" i="16"/>
  <c r="G198" i="16"/>
  <c r="G199" i="16"/>
  <c r="G200" i="16"/>
  <c r="G201" i="16"/>
  <c r="G202" i="16"/>
  <c r="G203" i="16"/>
  <c r="G204" i="16"/>
  <c r="G205" i="16"/>
  <c r="G206" i="16"/>
  <c r="G207" i="16"/>
  <c r="G208" i="16"/>
  <c r="G209" i="16"/>
  <c r="G210" i="16"/>
  <c r="G211" i="16"/>
  <c r="G212" i="16"/>
  <c r="G213" i="16"/>
  <c r="G214" i="16"/>
  <c r="G215" i="16"/>
  <c r="G216" i="16"/>
  <c r="G217" i="16"/>
  <c r="G218" i="16"/>
  <c r="G219" i="16"/>
  <c r="G220" i="16"/>
  <c r="G221" i="16"/>
  <c r="G222" i="16"/>
  <c r="G223" i="16"/>
  <c r="G224" i="16"/>
  <c r="G225" i="16"/>
  <c r="G226" i="16"/>
  <c r="G227" i="16"/>
  <c r="G228" i="16"/>
  <c r="G229" i="16"/>
  <c r="G230" i="16"/>
  <c r="G231" i="16"/>
  <c r="G232" i="16"/>
  <c r="G233" i="16"/>
  <c r="G234" i="16"/>
  <c r="G235" i="16"/>
  <c r="G236" i="16"/>
  <c r="G237" i="16"/>
  <c r="G238" i="16"/>
  <c r="G239" i="16"/>
  <c r="G240" i="16"/>
  <c r="G241" i="16"/>
  <c r="G242" i="16"/>
  <c r="F3" i="16"/>
  <c r="F4" i="16"/>
  <c r="F5" i="16"/>
  <c r="F6" i="16"/>
  <c r="F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65" i="16"/>
  <c r="F66" i="16"/>
  <c r="F67" i="16"/>
  <c r="F68" i="16"/>
  <c r="F69" i="16"/>
  <c r="F70" i="16"/>
  <c r="F71" i="16"/>
  <c r="F72" i="16"/>
  <c r="F73" i="16"/>
  <c r="F74" i="16"/>
  <c r="F75" i="16"/>
  <c r="F76" i="16"/>
  <c r="F77" i="16"/>
  <c r="F78" i="16"/>
  <c r="F79" i="16"/>
  <c r="F80" i="16"/>
  <c r="F81" i="16"/>
  <c r="F82" i="16"/>
  <c r="F83" i="16"/>
  <c r="F84" i="16"/>
  <c r="F85" i="16"/>
  <c r="F86" i="16"/>
  <c r="F87" i="16"/>
  <c r="F88" i="16"/>
  <c r="F89" i="16"/>
  <c r="F90" i="16"/>
  <c r="F91" i="16"/>
  <c r="F92" i="16"/>
  <c r="F93" i="16"/>
  <c r="F94" i="16"/>
  <c r="F95" i="16"/>
  <c r="F96" i="16"/>
  <c r="F97" i="16"/>
  <c r="F98" i="16"/>
  <c r="F99" i="16"/>
  <c r="F100" i="16"/>
  <c r="F101" i="16"/>
  <c r="F102" i="16"/>
  <c r="F103" i="16"/>
  <c r="F104" i="16"/>
  <c r="F105" i="16"/>
  <c r="F106" i="16"/>
  <c r="F107" i="16"/>
  <c r="F108" i="16"/>
  <c r="F109" i="16"/>
  <c r="F110" i="16"/>
  <c r="F111" i="16"/>
  <c r="F112" i="16"/>
  <c r="F113" i="16"/>
  <c r="F114" i="16"/>
  <c r="F115" i="16"/>
  <c r="F116" i="16"/>
  <c r="F117" i="16"/>
  <c r="F118" i="16"/>
  <c r="F119" i="16"/>
  <c r="F120" i="16"/>
  <c r="F121" i="16"/>
  <c r="F122" i="16"/>
  <c r="F123" i="16"/>
  <c r="F124" i="16"/>
  <c r="F125" i="16"/>
  <c r="F126" i="16"/>
  <c r="F127" i="16"/>
  <c r="F128" i="16"/>
  <c r="F129" i="16"/>
  <c r="F130" i="16"/>
  <c r="F131" i="16"/>
  <c r="F132" i="16"/>
  <c r="F133" i="16"/>
  <c r="F134" i="16"/>
  <c r="F135" i="16"/>
  <c r="F136" i="16"/>
  <c r="F137" i="16"/>
  <c r="F138" i="16"/>
  <c r="F139" i="16"/>
  <c r="F140" i="16"/>
  <c r="F141" i="16"/>
  <c r="F142" i="16"/>
  <c r="F143" i="16"/>
  <c r="F144" i="16"/>
  <c r="F145" i="16"/>
  <c r="F146" i="16"/>
  <c r="F147" i="16"/>
  <c r="F148" i="16"/>
  <c r="F149" i="16"/>
  <c r="F150" i="16"/>
  <c r="F151" i="16"/>
  <c r="F152" i="16"/>
  <c r="F153" i="16"/>
  <c r="F154" i="16"/>
  <c r="F155" i="16"/>
  <c r="F156" i="16"/>
  <c r="F157" i="16"/>
  <c r="F158" i="16"/>
  <c r="F159" i="16"/>
  <c r="F160" i="16"/>
  <c r="F161" i="16"/>
  <c r="F162" i="16"/>
  <c r="F163" i="16"/>
  <c r="F164" i="16"/>
  <c r="F165" i="16"/>
  <c r="F166" i="16"/>
  <c r="F167" i="16"/>
  <c r="F168" i="16"/>
  <c r="F169" i="16"/>
  <c r="F170" i="16"/>
  <c r="F171" i="16"/>
  <c r="F172" i="16"/>
  <c r="F173" i="16"/>
  <c r="F174" i="16"/>
  <c r="F175" i="16"/>
  <c r="F176" i="16"/>
  <c r="F177" i="16"/>
  <c r="F178" i="16"/>
  <c r="F179" i="16"/>
  <c r="F180" i="16"/>
  <c r="F181" i="16"/>
  <c r="F182" i="16"/>
  <c r="F183" i="16"/>
  <c r="F184" i="16"/>
  <c r="F185" i="16"/>
  <c r="F186" i="16"/>
  <c r="F187" i="16"/>
  <c r="F188" i="16"/>
  <c r="F189" i="16"/>
  <c r="F190" i="16"/>
  <c r="F191" i="16"/>
  <c r="F192" i="16"/>
  <c r="F193" i="16"/>
  <c r="F194" i="16"/>
  <c r="F195" i="16"/>
  <c r="F196" i="16"/>
  <c r="F197" i="16"/>
  <c r="F198" i="16"/>
  <c r="F199" i="16"/>
  <c r="F200" i="16"/>
  <c r="F201" i="16"/>
  <c r="F202" i="16"/>
  <c r="F203" i="16"/>
  <c r="F204" i="16"/>
  <c r="F205" i="16"/>
  <c r="F206" i="16"/>
  <c r="F207" i="16"/>
  <c r="F208" i="16"/>
  <c r="F209" i="16"/>
  <c r="F210" i="16"/>
  <c r="F211" i="16"/>
  <c r="F212" i="16"/>
  <c r="F213" i="16"/>
  <c r="F214" i="16"/>
  <c r="F215" i="16"/>
  <c r="F216" i="16"/>
  <c r="F217" i="16"/>
  <c r="F218" i="16"/>
  <c r="F219" i="16"/>
  <c r="F220" i="16"/>
  <c r="F221" i="16"/>
  <c r="F222" i="16"/>
  <c r="F223" i="16"/>
  <c r="F224" i="16"/>
  <c r="F225" i="16"/>
  <c r="F226" i="16"/>
  <c r="F227" i="16"/>
  <c r="F228" i="16"/>
  <c r="F229" i="16"/>
  <c r="F230" i="16"/>
  <c r="F231" i="16"/>
  <c r="F232" i="16"/>
  <c r="F233" i="16"/>
  <c r="F234" i="16"/>
  <c r="F235" i="16"/>
  <c r="F236" i="16"/>
  <c r="F237" i="16"/>
  <c r="F238" i="16"/>
  <c r="F239" i="16"/>
  <c r="F240" i="16"/>
  <c r="F241" i="16"/>
  <c r="F242" i="16"/>
  <c r="E3" i="16"/>
  <c r="E4" i="16"/>
  <c r="E5" i="16"/>
  <c r="E6" i="16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57" i="16"/>
  <c r="E58" i="16"/>
  <c r="E59" i="16"/>
  <c r="E60" i="16"/>
  <c r="E61" i="16"/>
  <c r="E62" i="16"/>
  <c r="E63" i="16"/>
  <c r="E64" i="16"/>
  <c r="E65" i="16"/>
  <c r="E66" i="16"/>
  <c r="E67" i="16"/>
  <c r="E68" i="16"/>
  <c r="E69" i="16"/>
  <c r="E70" i="16"/>
  <c r="E71" i="16"/>
  <c r="E72" i="16"/>
  <c r="E73" i="16"/>
  <c r="E74" i="16"/>
  <c r="E75" i="16"/>
  <c r="E76" i="16"/>
  <c r="E77" i="16"/>
  <c r="E78" i="16"/>
  <c r="E79" i="16"/>
  <c r="E80" i="16"/>
  <c r="E81" i="16"/>
  <c r="E82" i="16"/>
  <c r="E83" i="16"/>
  <c r="E84" i="16"/>
  <c r="E85" i="16"/>
  <c r="E86" i="16"/>
  <c r="E87" i="16"/>
  <c r="E88" i="16"/>
  <c r="E89" i="16"/>
  <c r="E90" i="16"/>
  <c r="E91" i="16"/>
  <c r="E92" i="16"/>
  <c r="E93" i="16"/>
  <c r="E94" i="16"/>
  <c r="E95" i="16"/>
  <c r="E96" i="16"/>
  <c r="E97" i="16"/>
  <c r="E98" i="16"/>
  <c r="E99" i="16"/>
  <c r="E100" i="16"/>
  <c r="E101" i="16"/>
  <c r="E102" i="16"/>
  <c r="E103" i="16"/>
  <c r="E104" i="16"/>
  <c r="E105" i="16"/>
  <c r="E106" i="16"/>
  <c r="E107" i="16"/>
  <c r="E108" i="16"/>
  <c r="E109" i="16"/>
  <c r="E110" i="16"/>
  <c r="E111" i="16"/>
  <c r="E112" i="16"/>
  <c r="E113" i="16"/>
  <c r="E114" i="16"/>
  <c r="E115" i="16"/>
  <c r="E116" i="16"/>
  <c r="E117" i="16"/>
  <c r="E118" i="16"/>
  <c r="E119" i="16"/>
  <c r="E120" i="16"/>
  <c r="E121" i="16"/>
  <c r="E122" i="16"/>
  <c r="E123" i="16"/>
  <c r="E124" i="16"/>
  <c r="E125" i="16"/>
  <c r="E126" i="16"/>
  <c r="E127" i="16"/>
  <c r="E128" i="16"/>
  <c r="E129" i="16"/>
  <c r="E130" i="16"/>
  <c r="E131" i="16"/>
  <c r="E132" i="16"/>
  <c r="E133" i="16"/>
  <c r="E134" i="16"/>
  <c r="E135" i="16"/>
  <c r="E136" i="16"/>
  <c r="E137" i="16"/>
  <c r="E138" i="16"/>
  <c r="E139" i="16"/>
  <c r="E140" i="16"/>
  <c r="E141" i="16"/>
  <c r="E142" i="16"/>
  <c r="E143" i="16"/>
  <c r="E144" i="16"/>
  <c r="E145" i="16"/>
  <c r="E146" i="16"/>
  <c r="E147" i="16"/>
  <c r="E148" i="16"/>
  <c r="E149" i="16"/>
  <c r="E150" i="16"/>
  <c r="E151" i="16"/>
  <c r="E152" i="16"/>
  <c r="E153" i="16"/>
  <c r="E154" i="16"/>
  <c r="E155" i="16"/>
  <c r="E156" i="16"/>
  <c r="E157" i="16"/>
  <c r="E158" i="16"/>
  <c r="E159" i="16"/>
  <c r="E160" i="16"/>
  <c r="E161" i="16"/>
  <c r="E162" i="16"/>
  <c r="E163" i="16"/>
  <c r="E164" i="16"/>
  <c r="E165" i="16"/>
  <c r="E166" i="16"/>
  <c r="E167" i="16"/>
  <c r="E168" i="16"/>
  <c r="E169" i="16"/>
  <c r="E170" i="16"/>
  <c r="E171" i="16"/>
  <c r="E172" i="16"/>
  <c r="E173" i="16"/>
  <c r="E174" i="16"/>
  <c r="E175" i="16"/>
  <c r="E176" i="16"/>
  <c r="E177" i="16"/>
  <c r="E178" i="16"/>
  <c r="E179" i="16"/>
  <c r="E180" i="16"/>
  <c r="E181" i="16"/>
  <c r="E182" i="16"/>
  <c r="E183" i="16"/>
  <c r="E184" i="16"/>
  <c r="E185" i="16"/>
  <c r="E186" i="16"/>
  <c r="E187" i="16"/>
  <c r="E188" i="16"/>
  <c r="E189" i="16"/>
  <c r="E190" i="16"/>
  <c r="E191" i="16"/>
  <c r="E192" i="16"/>
  <c r="E193" i="16"/>
  <c r="E194" i="16"/>
  <c r="E195" i="16"/>
  <c r="E196" i="16"/>
  <c r="E197" i="16"/>
  <c r="E198" i="16"/>
  <c r="E199" i="16"/>
  <c r="E200" i="16"/>
  <c r="E201" i="16"/>
  <c r="E202" i="16"/>
  <c r="E203" i="16"/>
  <c r="E204" i="16"/>
  <c r="E205" i="16"/>
  <c r="E206" i="16"/>
  <c r="E207" i="16"/>
  <c r="E208" i="16"/>
  <c r="E209" i="16"/>
  <c r="E210" i="16"/>
  <c r="E211" i="16"/>
  <c r="E212" i="16"/>
  <c r="E213" i="16"/>
  <c r="E214" i="16"/>
  <c r="E215" i="16"/>
  <c r="E216" i="16"/>
  <c r="E217" i="16"/>
  <c r="E218" i="16"/>
  <c r="E219" i="16"/>
  <c r="E220" i="16"/>
  <c r="E221" i="16"/>
  <c r="E222" i="16"/>
  <c r="E223" i="16"/>
  <c r="E224" i="16"/>
  <c r="E225" i="16"/>
  <c r="E226" i="16"/>
  <c r="E227" i="16"/>
  <c r="E228" i="16"/>
  <c r="E229" i="16"/>
  <c r="E230" i="16"/>
  <c r="E231" i="16"/>
  <c r="E232" i="16"/>
  <c r="E233" i="16"/>
  <c r="E234" i="16"/>
  <c r="E235" i="16"/>
  <c r="E236" i="16"/>
  <c r="E237" i="16"/>
  <c r="E238" i="16"/>
  <c r="E239" i="16"/>
  <c r="E240" i="16"/>
  <c r="E241" i="16"/>
  <c r="E242" i="16"/>
  <c r="D3" i="16"/>
  <c r="D4" i="16"/>
  <c r="D5" i="16"/>
  <c r="D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  <c r="D98" i="16"/>
  <c r="D99" i="16"/>
  <c r="D100" i="16"/>
  <c r="D101" i="16"/>
  <c r="D102" i="16"/>
  <c r="D103" i="16"/>
  <c r="D104" i="16"/>
  <c r="D105" i="16"/>
  <c r="D106" i="16"/>
  <c r="D107" i="16"/>
  <c r="D108" i="16"/>
  <c r="D109" i="16"/>
  <c r="D110" i="16"/>
  <c r="D111" i="16"/>
  <c r="D112" i="16"/>
  <c r="D113" i="16"/>
  <c r="D114" i="16"/>
  <c r="D115" i="16"/>
  <c r="D116" i="16"/>
  <c r="D117" i="16"/>
  <c r="D118" i="16"/>
  <c r="D119" i="16"/>
  <c r="D120" i="16"/>
  <c r="D121" i="16"/>
  <c r="D122" i="16"/>
  <c r="D123" i="16"/>
  <c r="D124" i="16"/>
  <c r="D125" i="16"/>
  <c r="D126" i="16"/>
  <c r="D127" i="16"/>
  <c r="D128" i="16"/>
  <c r="D129" i="16"/>
  <c r="D130" i="16"/>
  <c r="D131" i="16"/>
  <c r="D132" i="16"/>
  <c r="D133" i="16"/>
  <c r="D134" i="16"/>
  <c r="D135" i="16"/>
  <c r="D136" i="16"/>
  <c r="D137" i="16"/>
  <c r="D138" i="16"/>
  <c r="D139" i="16"/>
  <c r="D140" i="16"/>
  <c r="D141" i="16"/>
  <c r="D142" i="16"/>
  <c r="D143" i="16"/>
  <c r="D144" i="16"/>
  <c r="D145" i="16"/>
  <c r="D146" i="16"/>
  <c r="D147" i="16"/>
  <c r="D148" i="16"/>
  <c r="D149" i="16"/>
  <c r="D150" i="16"/>
  <c r="D151" i="16"/>
  <c r="D152" i="16"/>
  <c r="D153" i="16"/>
  <c r="D154" i="16"/>
  <c r="D155" i="16"/>
  <c r="D156" i="16"/>
  <c r="D157" i="16"/>
  <c r="D158" i="16"/>
  <c r="D159" i="16"/>
  <c r="D160" i="16"/>
  <c r="D161" i="16"/>
  <c r="D162" i="16"/>
  <c r="D163" i="16"/>
  <c r="D164" i="16"/>
  <c r="D165" i="16"/>
  <c r="D166" i="16"/>
  <c r="D167" i="16"/>
  <c r="D168" i="16"/>
  <c r="D169" i="16"/>
  <c r="D170" i="16"/>
  <c r="D171" i="16"/>
  <c r="D172" i="16"/>
  <c r="D173" i="16"/>
  <c r="D174" i="16"/>
  <c r="D175" i="16"/>
  <c r="D176" i="16"/>
  <c r="D177" i="16"/>
  <c r="D178" i="16"/>
  <c r="D179" i="16"/>
  <c r="D180" i="16"/>
  <c r="D181" i="16"/>
  <c r="D182" i="16"/>
  <c r="D183" i="16"/>
  <c r="D184" i="16"/>
  <c r="D185" i="16"/>
  <c r="D186" i="16"/>
  <c r="D187" i="16"/>
  <c r="D188" i="16"/>
  <c r="D189" i="16"/>
  <c r="D190" i="16"/>
  <c r="D191" i="16"/>
  <c r="D192" i="16"/>
  <c r="D193" i="16"/>
  <c r="D194" i="16"/>
  <c r="D195" i="16"/>
  <c r="D196" i="16"/>
  <c r="D197" i="16"/>
  <c r="D198" i="16"/>
  <c r="D199" i="16"/>
  <c r="D200" i="16"/>
  <c r="D201" i="16"/>
  <c r="D202" i="16"/>
  <c r="D203" i="16"/>
  <c r="D204" i="16"/>
  <c r="D205" i="16"/>
  <c r="D206" i="16"/>
  <c r="D207" i="16"/>
  <c r="D208" i="16"/>
  <c r="D209" i="16"/>
  <c r="D210" i="16"/>
  <c r="D211" i="16"/>
  <c r="D212" i="16"/>
  <c r="D213" i="16"/>
  <c r="D214" i="16"/>
  <c r="D215" i="16"/>
  <c r="D216" i="16"/>
  <c r="D217" i="16"/>
  <c r="D218" i="16"/>
  <c r="D219" i="16"/>
  <c r="D220" i="16"/>
  <c r="D221" i="16"/>
  <c r="D222" i="16"/>
  <c r="D223" i="16"/>
  <c r="D224" i="16"/>
  <c r="D225" i="16"/>
  <c r="D226" i="16"/>
  <c r="D227" i="16"/>
  <c r="D228" i="16"/>
  <c r="D229" i="16"/>
  <c r="D230" i="16"/>
  <c r="D231" i="16"/>
  <c r="D232" i="16"/>
  <c r="D233" i="16"/>
  <c r="D234" i="16"/>
  <c r="D235" i="16"/>
  <c r="D236" i="16"/>
  <c r="D237" i="16"/>
  <c r="D238" i="16"/>
  <c r="D239" i="16"/>
  <c r="D240" i="16"/>
  <c r="D241" i="16"/>
  <c r="D242" i="16"/>
  <c r="C3" i="16"/>
  <c r="AB3" i="16" s="1"/>
  <c r="C4" i="16"/>
  <c r="AB4" i="16" s="1"/>
  <c r="C5" i="16"/>
  <c r="AB5" i="16" s="1"/>
  <c r="C6" i="16"/>
  <c r="AB6" i="16" s="1"/>
  <c r="C7" i="16"/>
  <c r="AB7" i="16" s="1"/>
  <c r="C8" i="16"/>
  <c r="AB8" i="16" s="1"/>
  <c r="C9" i="16"/>
  <c r="AB9" i="16" s="1"/>
  <c r="C10" i="16"/>
  <c r="AB10" i="16" s="1"/>
  <c r="C11" i="16"/>
  <c r="AB11" i="16" s="1"/>
  <c r="C12" i="16"/>
  <c r="AB12" i="16" s="1"/>
  <c r="C13" i="16"/>
  <c r="AB13" i="16" s="1"/>
  <c r="C14" i="16"/>
  <c r="AB14" i="16" s="1"/>
  <c r="C15" i="16"/>
  <c r="AB15" i="16" s="1"/>
  <c r="C16" i="16"/>
  <c r="AB16" i="16" s="1"/>
  <c r="C17" i="16"/>
  <c r="AB17" i="16" s="1"/>
  <c r="C18" i="16"/>
  <c r="AB18" i="16" s="1"/>
  <c r="C19" i="16"/>
  <c r="AB19" i="16" s="1"/>
  <c r="C20" i="16"/>
  <c r="AB20" i="16" s="1"/>
  <c r="C21" i="16"/>
  <c r="AB21" i="16" s="1"/>
  <c r="C22" i="16"/>
  <c r="AB22" i="16" s="1"/>
  <c r="C23" i="16"/>
  <c r="AB23" i="16" s="1"/>
  <c r="C24" i="16"/>
  <c r="AB24" i="16" s="1"/>
  <c r="C25" i="16"/>
  <c r="AB25" i="16" s="1"/>
  <c r="C26" i="16"/>
  <c r="AB26" i="16" s="1"/>
  <c r="C27" i="16"/>
  <c r="AB27" i="16" s="1"/>
  <c r="C28" i="16"/>
  <c r="AB28" i="16" s="1"/>
  <c r="C29" i="16"/>
  <c r="AB29" i="16" s="1"/>
  <c r="C30" i="16"/>
  <c r="AB30" i="16" s="1"/>
  <c r="C31" i="16"/>
  <c r="AB31" i="16" s="1"/>
  <c r="C32" i="16"/>
  <c r="AB32" i="16" s="1"/>
  <c r="C33" i="16"/>
  <c r="AB33" i="16" s="1"/>
  <c r="C34" i="16"/>
  <c r="AB34" i="16" s="1"/>
  <c r="C35" i="16"/>
  <c r="AB35" i="16" s="1"/>
  <c r="C36" i="16"/>
  <c r="AB36" i="16" s="1"/>
  <c r="C37" i="16"/>
  <c r="AB37" i="16" s="1"/>
  <c r="C38" i="16"/>
  <c r="AB38" i="16" s="1"/>
  <c r="C39" i="16"/>
  <c r="AB39" i="16" s="1"/>
  <c r="C40" i="16"/>
  <c r="AB40" i="16" s="1"/>
  <c r="C41" i="16"/>
  <c r="AB41" i="16" s="1"/>
  <c r="C42" i="16"/>
  <c r="AB42" i="16" s="1"/>
  <c r="C43" i="16"/>
  <c r="AB43" i="16" s="1"/>
  <c r="C44" i="16"/>
  <c r="AB44" i="16" s="1"/>
  <c r="C45" i="16"/>
  <c r="AB45" i="16" s="1"/>
  <c r="C46" i="16"/>
  <c r="AB46" i="16" s="1"/>
  <c r="C47" i="16"/>
  <c r="AB47" i="16" s="1"/>
  <c r="C48" i="16"/>
  <c r="AB48" i="16" s="1"/>
  <c r="C49" i="16"/>
  <c r="AB49" i="16" s="1"/>
  <c r="C50" i="16"/>
  <c r="AB50" i="16" s="1"/>
  <c r="C51" i="16"/>
  <c r="AB51" i="16" s="1"/>
  <c r="C52" i="16"/>
  <c r="AB52" i="16" s="1"/>
  <c r="C53" i="16"/>
  <c r="AB53" i="16" s="1"/>
  <c r="C54" i="16"/>
  <c r="AB54" i="16" s="1"/>
  <c r="C55" i="16"/>
  <c r="AB55" i="16" s="1"/>
  <c r="C56" i="16"/>
  <c r="AB56" i="16" s="1"/>
  <c r="C57" i="16"/>
  <c r="AB57" i="16" s="1"/>
  <c r="C58" i="16"/>
  <c r="AB58" i="16" s="1"/>
  <c r="C59" i="16"/>
  <c r="AB59" i="16" s="1"/>
  <c r="C60" i="16"/>
  <c r="AB60" i="16" s="1"/>
  <c r="C61" i="16"/>
  <c r="AB61" i="16" s="1"/>
  <c r="C62" i="16"/>
  <c r="AB62" i="16" s="1"/>
  <c r="C63" i="16"/>
  <c r="C64" i="16"/>
  <c r="C65" i="16"/>
  <c r="C66" i="16"/>
  <c r="C67" i="16"/>
  <c r="C68" i="16"/>
  <c r="C69" i="16"/>
  <c r="C70" i="16"/>
  <c r="C71" i="16"/>
  <c r="C72" i="16"/>
  <c r="C73" i="16"/>
  <c r="C74" i="16"/>
  <c r="C75" i="16"/>
  <c r="C76" i="16"/>
  <c r="C77" i="16"/>
  <c r="C78" i="16"/>
  <c r="C79" i="16"/>
  <c r="C80" i="16"/>
  <c r="C81" i="16"/>
  <c r="C82" i="16"/>
  <c r="C83" i="16"/>
  <c r="C84" i="16"/>
  <c r="C85" i="16"/>
  <c r="C86" i="16"/>
  <c r="C87" i="16"/>
  <c r="C88" i="16"/>
  <c r="C89" i="16"/>
  <c r="C90" i="16"/>
  <c r="C91" i="16"/>
  <c r="C92" i="16"/>
  <c r="C93" i="16"/>
  <c r="C94" i="16"/>
  <c r="C95" i="16"/>
  <c r="C96" i="16"/>
  <c r="C97" i="16"/>
  <c r="C98" i="16"/>
  <c r="C99" i="16"/>
  <c r="C100" i="16"/>
  <c r="C101" i="16"/>
  <c r="C102" i="16"/>
  <c r="C103" i="16"/>
  <c r="C104" i="16"/>
  <c r="C105" i="16"/>
  <c r="C106" i="16"/>
  <c r="C107" i="16"/>
  <c r="C108" i="16"/>
  <c r="C109" i="16"/>
  <c r="C110" i="16"/>
  <c r="C111" i="16"/>
  <c r="C112" i="16"/>
  <c r="C113" i="16"/>
  <c r="C114" i="16"/>
  <c r="C115" i="16"/>
  <c r="C116" i="16"/>
  <c r="C117" i="16"/>
  <c r="C118" i="16"/>
  <c r="C119" i="16"/>
  <c r="C120" i="16"/>
  <c r="C121" i="16"/>
  <c r="C122" i="16"/>
  <c r="C123" i="16"/>
  <c r="C124" i="16"/>
  <c r="C125" i="16"/>
  <c r="C126" i="16"/>
  <c r="C127" i="16"/>
  <c r="C128" i="16"/>
  <c r="C129" i="16"/>
  <c r="C130" i="16"/>
  <c r="C131" i="16"/>
  <c r="C132" i="16"/>
  <c r="C133" i="16"/>
  <c r="C134" i="16"/>
  <c r="C135" i="16"/>
  <c r="C136" i="16"/>
  <c r="C137" i="16"/>
  <c r="C138" i="16"/>
  <c r="C139" i="16"/>
  <c r="C140" i="16"/>
  <c r="C141" i="16"/>
  <c r="C142" i="16"/>
  <c r="C143" i="16"/>
  <c r="C144" i="16"/>
  <c r="C145" i="16"/>
  <c r="C146" i="16"/>
  <c r="C147" i="16"/>
  <c r="C148" i="16"/>
  <c r="C149" i="16"/>
  <c r="C150" i="16"/>
  <c r="C151" i="16"/>
  <c r="C152" i="16"/>
  <c r="C153" i="16"/>
  <c r="C154" i="16"/>
  <c r="C155" i="16"/>
  <c r="C156" i="16"/>
  <c r="C157" i="16"/>
  <c r="C158" i="16"/>
  <c r="C159" i="16"/>
  <c r="C160" i="16"/>
  <c r="C161" i="16"/>
  <c r="C162" i="16"/>
  <c r="C163" i="16"/>
  <c r="C164" i="16"/>
  <c r="C165" i="16"/>
  <c r="C166" i="16"/>
  <c r="C167" i="16"/>
  <c r="C168" i="16"/>
  <c r="C169" i="16"/>
  <c r="C170" i="16"/>
  <c r="C171" i="16"/>
  <c r="C172" i="16"/>
  <c r="C173" i="16"/>
  <c r="C174" i="16"/>
  <c r="C175" i="16"/>
  <c r="C176" i="16"/>
  <c r="C177" i="16"/>
  <c r="C178" i="16"/>
  <c r="C179" i="16"/>
  <c r="C180" i="16"/>
  <c r="C181" i="16"/>
  <c r="C182" i="16"/>
  <c r="C183" i="16"/>
  <c r="C184" i="16"/>
  <c r="C185" i="16"/>
  <c r="C186" i="16"/>
  <c r="C187" i="16"/>
  <c r="C188" i="16"/>
  <c r="C189" i="16"/>
  <c r="C190" i="16"/>
  <c r="C191" i="16"/>
  <c r="C192" i="16"/>
  <c r="C193" i="16"/>
  <c r="C194" i="16"/>
  <c r="C195" i="16"/>
  <c r="C196" i="16"/>
  <c r="C197" i="16"/>
  <c r="C198" i="16"/>
  <c r="C199" i="16"/>
  <c r="C200" i="16"/>
  <c r="C201" i="16"/>
  <c r="C202" i="16"/>
  <c r="C203" i="16"/>
  <c r="C204" i="16"/>
  <c r="C205" i="16"/>
  <c r="C206" i="16"/>
  <c r="C207" i="16"/>
  <c r="C208" i="16"/>
  <c r="C209" i="16"/>
  <c r="C210" i="16"/>
  <c r="C211" i="16"/>
  <c r="C212" i="16"/>
  <c r="C213" i="16"/>
  <c r="C214" i="16"/>
  <c r="C215" i="16"/>
  <c r="C216" i="16"/>
  <c r="C217" i="16"/>
  <c r="C218" i="16"/>
  <c r="C219" i="16"/>
  <c r="C220" i="16"/>
  <c r="C221" i="16"/>
  <c r="C222" i="16"/>
  <c r="C223" i="16"/>
  <c r="C224" i="16"/>
  <c r="C225" i="16"/>
  <c r="C226" i="16"/>
  <c r="C227" i="16"/>
  <c r="C228" i="16"/>
  <c r="C229" i="16"/>
  <c r="C230" i="16"/>
  <c r="C231" i="16"/>
  <c r="C232" i="16"/>
  <c r="C233" i="16"/>
  <c r="C234" i="16"/>
  <c r="C235" i="16"/>
  <c r="C236" i="16"/>
  <c r="C237" i="16"/>
  <c r="C238" i="16"/>
  <c r="C239" i="16"/>
  <c r="C240" i="16"/>
  <c r="C241" i="16"/>
  <c r="C242" i="16"/>
  <c r="B3" i="16"/>
  <c r="B4" i="16"/>
  <c r="B5" i="16"/>
  <c r="B6" i="16"/>
  <c r="B7" i="16"/>
  <c r="B8" i="16"/>
  <c r="B9" i="16"/>
  <c r="B10" i="16"/>
  <c r="B11" i="16"/>
  <c r="B12" i="16"/>
  <c r="B13" i="16"/>
  <c r="B14" i="16"/>
  <c r="B15" i="16"/>
  <c r="B16" i="16"/>
  <c r="B17" i="16"/>
  <c r="B18" i="16"/>
  <c r="B19" i="16"/>
  <c r="B20" i="16"/>
  <c r="B21" i="16"/>
  <c r="B22" i="16"/>
  <c r="K3" i="16" s="1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46" i="16"/>
  <c r="B47" i="16"/>
  <c r="B48" i="16"/>
  <c r="B49" i="16"/>
  <c r="B50" i="16"/>
  <c r="B51" i="16"/>
  <c r="B52" i="16"/>
  <c r="B53" i="16"/>
  <c r="B54" i="16"/>
  <c r="B55" i="16"/>
  <c r="B56" i="16"/>
  <c r="B57" i="16"/>
  <c r="B58" i="16"/>
  <c r="B59" i="16"/>
  <c r="B60" i="16"/>
  <c r="B61" i="16"/>
  <c r="B62" i="16"/>
  <c r="B63" i="16"/>
  <c r="AA3" i="16" s="1"/>
  <c r="B64" i="16"/>
  <c r="AA4" i="16" s="1"/>
  <c r="B65" i="16"/>
  <c r="AA5" i="16" s="1"/>
  <c r="B66" i="16"/>
  <c r="AA6" i="16" s="1"/>
  <c r="B67" i="16"/>
  <c r="AA7" i="16" s="1"/>
  <c r="B68" i="16"/>
  <c r="AA8" i="16" s="1"/>
  <c r="B69" i="16"/>
  <c r="AA9" i="16" s="1"/>
  <c r="B70" i="16"/>
  <c r="AA10" i="16" s="1"/>
  <c r="B71" i="16"/>
  <c r="AA11" i="16" s="1"/>
  <c r="B72" i="16"/>
  <c r="AA12" i="16" s="1"/>
  <c r="B73" i="16"/>
  <c r="AA13" i="16" s="1"/>
  <c r="B74" i="16"/>
  <c r="AA14" i="16" s="1"/>
  <c r="B75" i="16"/>
  <c r="AA15" i="16" s="1"/>
  <c r="B76" i="16"/>
  <c r="AA16" i="16" s="1"/>
  <c r="B77" i="16"/>
  <c r="AA17" i="16" s="1"/>
  <c r="B78" i="16"/>
  <c r="AA18" i="16" s="1"/>
  <c r="B79" i="16"/>
  <c r="AA19" i="16" s="1"/>
  <c r="B80" i="16"/>
  <c r="AA20" i="16" s="1"/>
  <c r="B81" i="16"/>
  <c r="AA21" i="16" s="1"/>
  <c r="B82" i="16"/>
  <c r="AA22" i="16" s="1"/>
  <c r="B83" i="16"/>
  <c r="AA23" i="16" s="1"/>
  <c r="B84" i="16"/>
  <c r="AA24" i="16" s="1"/>
  <c r="B85" i="16"/>
  <c r="AA25" i="16" s="1"/>
  <c r="B86" i="16"/>
  <c r="AA26" i="16" s="1"/>
  <c r="B87" i="16"/>
  <c r="AA27" i="16" s="1"/>
  <c r="B88" i="16"/>
  <c r="AA28" i="16" s="1"/>
  <c r="B89" i="16"/>
  <c r="AA29" i="16" s="1"/>
  <c r="B90" i="16"/>
  <c r="AA30" i="16" s="1"/>
  <c r="B91" i="16"/>
  <c r="AA31" i="16" s="1"/>
  <c r="B92" i="16"/>
  <c r="AA32" i="16" s="1"/>
  <c r="B93" i="16"/>
  <c r="AA33" i="16" s="1"/>
  <c r="B94" i="16"/>
  <c r="AA34" i="16" s="1"/>
  <c r="B95" i="16"/>
  <c r="AA35" i="16" s="1"/>
  <c r="B96" i="16"/>
  <c r="AA36" i="16" s="1"/>
  <c r="B97" i="16"/>
  <c r="AA37" i="16" s="1"/>
  <c r="B98" i="16"/>
  <c r="AA38" i="16" s="1"/>
  <c r="B99" i="16"/>
  <c r="AA39" i="16" s="1"/>
  <c r="B100" i="16"/>
  <c r="AA40" i="16" s="1"/>
  <c r="B101" i="16"/>
  <c r="AA41" i="16" s="1"/>
  <c r="B102" i="16"/>
  <c r="AA42" i="16" s="1"/>
  <c r="B103" i="16"/>
  <c r="AA43" i="16" s="1"/>
  <c r="B104" i="16"/>
  <c r="AA44" i="16" s="1"/>
  <c r="B105" i="16"/>
  <c r="AA45" i="16" s="1"/>
  <c r="B106" i="16"/>
  <c r="AA46" i="16" s="1"/>
  <c r="B107" i="16"/>
  <c r="AA47" i="16" s="1"/>
  <c r="B108" i="16"/>
  <c r="AA48" i="16" s="1"/>
  <c r="B109" i="16"/>
  <c r="AA49" i="16" s="1"/>
  <c r="B110" i="16"/>
  <c r="AA50" i="16" s="1"/>
  <c r="B111" i="16"/>
  <c r="AA51" i="16" s="1"/>
  <c r="B112" i="16"/>
  <c r="AA52" i="16" s="1"/>
  <c r="B113" i="16"/>
  <c r="AA53" i="16" s="1"/>
  <c r="B114" i="16"/>
  <c r="AA54" i="16" s="1"/>
  <c r="B115" i="16"/>
  <c r="AA55" i="16" s="1"/>
  <c r="B116" i="16"/>
  <c r="AA56" i="16" s="1"/>
  <c r="B117" i="16"/>
  <c r="AA57" i="16" s="1"/>
  <c r="B118" i="16"/>
  <c r="AA58" i="16" s="1"/>
  <c r="B119" i="16"/>
  <c r="AA59" i="16" s="1"/>
  <c r="B120" i="16"/>
  <c r="AA60" i="16" s="1"/>
  <c r="B121" i="16"/>
  <c r="AA61" i="16" s="1"/>
  <c r="B122" i="16"/>
  <c r="AA62" i="16" s="1"/>
  <c r="B123" i="16"/>
  <c r="B124" i="16"/>
  <c r="B125" i="16"/>
  <c r="B126" i="16"/>
  <c r="B127" i="16"/>
  <c r="B128" i="16"/>
  <c r="B129" i="16"/>
  <c r="B130" i="16"/>
  <c r="B131" i="16"/>
  <c r="B132" i="16"/>
  <c r="B133" i="16"/>
  <c r="B134" i="16"/>
  <c r="B135" i="16"/>
  <c r="B136" i="16"/>
  <c r="B137" i="16"/>
  <c r="B138" i="16"/>
  <c r="B139" i="16"/>
  <c r="B140" i="16"/>
  <c r="B141" i="16"/>
  <c r="B142" i="16"/>
  <c r="B143" i="16"/>
  <c r="B144" i="16"/>
  <c r="B145" i="16"/>
  <c r="B146" i="16"/>
  <c r="B147" i="16"/>
  <c r="B148" i="16"/>
  <c r="B149" i="16"/>
  <c r="B150" i="16"/>
  <c r="B151" i="16"/>
  <c r="B152" i="16"/>
  <c r="B153" i="16"/>
  <c r="B154" i="16"/>
  <c r="B155" i="16"/>
  <c r="B156" i="16"/>
  <c r="B157" i="16"/>
  <c r="B158" i="16"/>
  <c r="B159" i="16"/>
  <c r="B160" i="16"/>
  <c r="B161" i="16"/>
  <c r="B162" i="16"/>
  <c r="B163" i="16"/>
  <c r="B164" i="16"/>
  <c r="B165" i="16"/>
  <c r="B166" i="16"/>
  <c r="B167" i="16"/>
  <c r="B168" i="16"/>
  <c r="B169" i="16"/>
  <c r="B170" i="16"/>
  <c r="B171" i="16"/>
  <c r="B172" i="16"/>
  <c r="B173" i="16"/>
  <c r="B174" i="16"/>
  <c r="B175" i="16"/>
  <c r="B176" i="16"/>
  <c r="B177" i="16"/>
  <c r="B178" i="16"/>
  <c r="B179" i="16"/>
  <c r="B180" i="16"/>
  <c r="B181" i="16"/>
  <c r="B182" i="16"/>
  <c r="B183" i="16"/>
  <c r="B184" i="16"/>
  <c r="B185" i="16"/>
  <c r="B186" i="16"/>
  <c r="B187" i="16"/>
  <c r="B188" i="16"/>
  <c r="B189" i="16"/>
  <c r="B190" i="16"/>
  <c r="B191" i="16"/>
  <c r="B192" i="16"/>
  <c r="B193" i="16"/>
  <c r="B194" i="16"/>
  <c r="B195" i="16"/>
  <c r="B196" i="16"/>
  <c r="B197" i="16"/>
  <c r="B198" i="16"/>
  <c r="B199" i="16"/>
  <c r="B200" i="16"/>
  <c r="B201" i="16"/>
  <c r="B202" i="16"/>
  <c r="B203" i="16"/>
  <c r="B204" i="16"/>
  <c r="B205" i="16"/>
  <c r="B206" i="16"/>
  <c r="B207" i="16"/>
  <c r="B208" i="16"/>
  <c r="B209" i="16"/>
  <c r="B210" i="16"/>
  <c r="B211" i="16"/>
  <c r="B212" i="16"/>
  <c r="B213" i="16"/>
  <c r="B214" i="16"/>
  <c r="B215" i="16"/>
  <c r="B216" i="16"/>
  <c r="B217" i="16"/>
  <c r="B218" i="16"/>
  <c r="B219" i="16"/>
  <c r="B220" i="16"/>
  <c r="B221" i="16"/>
  <c r="B222" i="16"/>
  <c r="B223" i="16"/>
  <c r="B224" i="16"/>
  <c r="B225" i="16"/>
  <c r="B226" i="16"/>
  <c r="B227" i="16"/>
  <c r="B228" i="16"/>
  <c r="B229" i="16"/>
  <c r="B230" i="16"/>
  <c r="B231" i="16"/>
  <c r="B232" i="16"/>
  <c r="B233" i="16"/>
  <c r="B234" i="16"/>
  <c r="B235" i="16"/>
  <c r="B236" i="16"/>
  <c r="B237" i="16"/>
  <c r="B238" i="16"/>
  <c r="B239" i="16"/>
  <c r="B240" i="16"/>
  <c r="B241" i="16"/>
  <c r="B242" i="16"/>
  <c r="A3" i="16"/>
  <c r="J13" i="16" s="1"/>
  <c r="A4" i="16"/>
  <c r="A5" i="16"/>
  <c r="A6" i="16"/>
  <c r="A7" i="16"/>
  <c r="J3" i="16" s="1"/>
  <c r="A8" i="16"/>
  <c r="A9" i="16"/>
  <c r="A10" i="16"/>
  <c r="A11" i="16"/>
  <c r="A12" i="16"/>
  <c r="A13" i="16"/>
  <c r="A14" i="16"/>
  <c r="A15" i="16"/>
  <c r="A16" i="16"/>
  <c r="A17" i="16"/>
  <c r="A18" i="16"/>
  <c r="A19" i="16"/>
  <c r="A20" i="16"/>
  <c r="A21" i="16"/>
  <c r="A22" i="16"/>
  <c r="A23" i="16"/>
  <c r="A24" i="16"/>
  <c r="A25" i="16"/>
  <c r="A26" i="16"/>
  <c r="A27" i="16"/>
  <c r="A28" i="16"/>
  <c r="A29" i="16"/>
  <c r="A30" i="16"/>
  <c r="A31" i="16"/>
  <c r="A32" i="16"/>
  <c r="A33" i="16"/>
  <c r="A34" i="16"/>
  <c r="A35" i="16"/>
  <c r="A36" i="16"/>
  <c r="A37" i="16"/>
  <c r="A38" i="16"/>
  <c r="A39" i="16"/>
  <c r="A40" i="16"/>
  <c r="A41" i="16"/>
  <c r="A42" i="16"/>
  <c r="A43" i="16"/>
  <c r="A44" i="16"/>
  <c r="A45" i="16"/>
  <c r="A46" i="16"/>
  <c r="A47" i="16"/>
  <c r="J8" i="16" s="1"/>
  <c r="A48" i="16"/>
  <c r="A49" i="16"/>
  <c r="A50" i="16"/>
  <c r="A51" i="16"/>
  <c r="A52" i="16"/>
  <c r="A53" i="16"/>
  <c r="A54" i="16"/>
  <c r="A55" i="16"/>
  <c r="A56" i="16"/>
  <c r="A57" i="16"/>
  <c r="A58" i="16"/>
  <c r="A59" i="16"/>
  <c r="A60" i="16"/>
  <c r="A61" i="16"/>
  <c r="A62" i="16"/>
  <c r="A63" i="16"/>
  <c r="Z3" i="16" s="1"/>
  <c r="A64" i="16"/>
  <c r="Z4" i="16" s="1"/>
  <c r="A65" i="16"/>
  <c r="Z5" i="16" s="1"/>
  <c r="A66" i="16"/>
  <c r="Z6" i="16" s="1"/>
  <c r="A67" i="16"/>
  <c r="Z7" i="16" s="1"/>
  <c r="A68" i="16"/>
  <c r="Z8" i="16" s="1"/>
  <c r="A69" i="16"/>
  <c r="Z9" i="16" s="1"/>
  <c r="A70" i="16"/>
  <c r="Z10" i="16" s="1"/>
  <c r="A71" i="16"/>
  <c r="Z11" i="16" s="1"/>
  <c r="A72" i="16"/>
  <c r="Z12" i="16" s="1"/>
  <c r="A73" i="16"/>
  <c r="Z13" i="16" s="1"/>
  <c r="A74" i="16"/>
  <c r="Z14" i="16" s="1"/>
  <c r="A75" i="16"/>
  <c r="Z15" i="16" s="1"/>
  <c r="A76" i="16"/>
  <c r="Z16" i="16" s="1"/>
  <c r="A77" i="16"/>
  <c r="Z17" i="16" s="1"/>
  <c r="A78" i="16"/>
  <c r="Z18" i="16" s="1"/>
  <c r="A79" i="16"/>
  <c r="Z19" i="16" s="1"/>
  <c r="A80" i="16"/>
  <c r="Z20" i="16" s="1"/>
  <c r="A81" i="16"/>
  <c r="Z21" i="16" s="1"/>
  <c r="A82" i="16"/>
  <c r="Z22" i="16" s="1"/>
  <c r="A83" i="16"/>
  <c r="Z23" i="16" s="1"/>
  <c r="A84" i="16"/>
  <c r="Z24" i="16" s="1"/>
  <c r="A85" i="16"/>
  <c r="Z25" i="16" s="1"/>
  <c r="A86" i="16"/>
  <c r="Z26" i="16" s="1"/>
  <c r="A87" i="16"/>
  <c r="Z27" i="16" s="1"/>
  <c r="A88" i="16"/>
  <c r="Z28" i="16" s="1"/>
  <c r="A89" i="16"/>
  <c r="Z29" i="16" s="1"/>
  <c r="A90" i="16"/>
  <c r="Z30" i="16" s="1"/>
  <c r="A91" i="16"/>
  <c r="Z31" i="16" s="1"/>
  <c r="A92" i="16"/>
  <c r="Z32" i="16" s="1"/>
  <c r="A93" i="16"/>
  <c r="Z33" i="16" s="1"/>
  <c r="A94" i="16"/>
  <c r="Z34" i="16" s="1"/>
  <c r="A95" i="16"/>
  <c r="Z35" i="16" s="1"/>
  <c r="A96" i="16"/>
  <c r="Z36" i="16" s="1"/>
  <c r="A97" i="16"/>
  <c r="Z37" i="16" s="1"/>
  <c r="A98" i="16"/>
  <c r="Z38" i="16" s="1"/>
  <c r="A99" i="16"/>
  <c r="Z39" i="16" s="1"/>
  <c r="A100" i="16"/>
  <c r="Z40" i="16" s="1"/>
  <c r="A101" i="16"/>
  <c r="Z41" i="16" s="1"/>
  <c r="A102" i="16"/>
  <c r="Z42" i="16" s="1"/>
  <c r="A103" i="16"/>
  <c r="Z43" i="16" s="1"/>
  <c r="A104" i="16"/>
  <c r="Z44" i="16" s="1"/>
  <c r="A105" i="16"/>
  <c r="Z45" i="16" s="1"/>
  <c r="A106" i="16"/>
  <c r="Z46" i="16" s="1"/>
  <c r="A107" i="16"/>
  <c r="Z47" i="16" s="1"/>
  <c r="A108" i="16"/>
  <c r="Z48" i="16" s="1"/>
  <c r="A109" i="16"/>
  <c r="Z49" i="16" s="1"/>
  <c r="A110" i="16"/>
  <c r="Z50" i="16" s="1"/>
  <c r="A111" i="16"/>
  <c r="Z51" i="16" s="1"/>
  <c r="A112" i="16"/>
  <c r="Z52" i="16" s="1"/>
  <c r="A113" i="16"/>
  <c r="Z53" i="16" s="1"/>
  <c r="A114" i="16"/>
  <c r="Z54" i="16" s="1"/>
  <c r="A115" i="16"/>
  <c r="Z55" i="16" s="1"/>
  <c r="A116" i="16"/>
  <c r="Z56" i="16" s="1"/>
  <c r="A117" i="16"/>
  <c r="Z57" i="16" s="1"/>
  <c r="A118" i="16"/>
  <c r="Z58" i="16" s="1"/>
  <c r="A119" i="16"/>
  <c r="Z59" i="16" s="1"/>
  <c r="A120" i="16"/>
  <c r="Z60" i="16" s="1"/>
  <c r="A121" i="16"/>
  <c r="Z61" i="16" s="1"/>
  <c r="A122" i="16"/>
  <c r="Z62" i="16" s="1"/>
  <c r="A123" i="16"/>
  <c r="A124" i="16"/>
  <c r="A125" i="16"/>
  <c r="A126" i="16"/>
  <c r="A127" i="16"/>
  <c r="A128" i="16"/>
  <c r="A129" i="16"/>
  <c r="A130" i="16"/>
  <c r="A131" i="16"/>
  <c r="A132" i="16"/>
  <c r="A133" i="16"/>
  <c r="A134" i="16"/>
  <c r="A135" i="16"/>
  <c r="A136" i="16"/>
  <c r="A137" i="16"/>
  <c r="A138" i="16"/>
  <c r="A139" i="16"/>
  <c r="A140" i="16"/>
  <c r="A141" i="16"/>
  <c r="A142" i="16"/>
  <c r="A143" i="16"/>
  <c r="A144" i="16"/>
  <c r="A145" i="16"/>
  <c r="A146" i="16"/>
  <c r="A147" i="16"/>
  <c r="A148" i="16"/>
  <c r="A149" i="16"/>
  <c r="A150" i="16"/>
  <c r="A151" i="16"/>
  <c r="A152" i="16"/>
  <c r="A153" i="16"/>
  <c r="A154" i="16"/>
  <c r="A155" i="16"/>
  <c r="A156" i="16"/>
  <c r="A157" i="16"/>
  <c r="A158" i="16"/>
  <c r="A159" i="16"/>
  <c r="A160" i="16"/>
  <c r="A161" i="16"/>
  <c r="A162" i="16"/>
  <c r="A163" i="16"/>
  <c r="A164" i="16"/>
  <c r="A165" i="16"/>
  <c r="A166" i="16"/>
  <c r="A167" i="16"/>
  <c r="A168" i="16"/>
  <c r="A169" i="16"/>
  <c r="A170" i="16"/>
  <c r="A171" i="16"/>
  <c r="A172" i="16"/>
  <c r="A173" i="16"/>
  <c r="A174" i="16"/>
  <c r="A175" i="16"/>
  <c r="A176" i="16"/>
  <c r="A177" i="16"/>
  <c r="A178" i="16"/>
  <c r="A179" i="16"/>
  <c r="A180" i="16"/>
  <c r="A181" i="16"/>
  <c r="A182" i="16"/>
  <c r="A183" i="16"/>
  <c r="A184" i="16"/>
  <c r="A185" i="16"/>
  <c r="A186" i="16"/>
  <c r="A187" i="16"/>
  <c r="A188" i="16"/>
  <c r="A189" i="16"/>
  <c r="A190" i="16"/>
  <c r="A191" i="16"/>
  <c r="A192" i="16"/>
  <c r="A193" i="16"/>
  <c r="A194" i="16"/>
  <c r="A195" i="16"/>
  <c r="A196" i="16"/>
  <c r="A197" i="16"/>
  <c r="A198" i="16"/>
  <c r="A199" i="16"/>
  <c r="A200" i="16"/>
  <c r="A201" i="16"/>
  <c r="A202" i="16"/>
  <c r="A203" i="16"/>
  <c r="A204" i="16"/>
  <c r="A205" i="16"/>
  <c r="A206" i="16"/>
  <c r="A207" i="16"/>
  <c r="A208" i="16"/>
  <c r="A209" i="16"/>
  <c r="A210" i="16"/>
  <c r="A211" i="16"/>
  <c r="A212" i="16"/>
  <c r="A213" i="16"/>
  <c r="A214" i="16"/>
  <c r="A215" i="16"/>
  <c r="A216" i="16"/>
  <c r="A217" i="16"/>
  <c r="A218" i="16"/>
  <c r="A219" i="16"/>
  <c r="A220" i="16"/>
  <c r="A221" i="16"/>
  <c r="A222" i="16"/>
  <c r="A223" i="16"/>
  <c r="A224" i="16"/>
  <c r="A225" i="16"/>
  <c r="A226" i="16"/>
  <c r="A227" i="16"/>
  <c r="A228" i="16"/>
  <c r="A229" i="16"/>
  <c r="A230" i="16"/>
  <c r="A231" i="16"/>
  <c r="A232" i="16"/>
  <c r="A233" i="16"/>
  <c r="A234" i="16"/>
  <c r="A235" i="16"/>
  <c r="A236" i="16"/>
  <c r="A237" i="16"/>
  <c r="A238" i="16"/>
  <c r="A239" i="16"/>
  <c r="A240" i="16"/>
  <c r="A241" i="16"/>
  <c r="A242" i="16"/>
  <c r="L12" i="15"/>
  <c r="L7" i="15"/>
  <c r="P2" i="15"/>
  <c r="O2" i="15"/>
  <c r="N2" i="15"/>
  <c r="M2" i="15"/>
  <c r="J1" i="15"/>
  <c r="G3" i="15"/>
  <c r="G4" i="15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G56" i="15"/>
  <c r="G57" i="15"/>
  <c r="G58" i="15"/>
  <c r="G59" i="15"/>
  <c r="G60" i="15"/>
  <c r="G61" i="15"/>
  <c r="G62" i="15"/>
  <c r="G63" i="15"/>
  <c r="G64" i="15"/>
  <c r="G65" i="15"/>
  <c r="G66" i="15"/>
  <c r="G67" i="15"/>
  <c r="G68" i="15"/>
  <c r="G69" i="15"/>
  <c r="G70" i="15"/>
  <c r="G71" i="15"/>
  <c r="G72" i="15"/>
  <c r="G73" i="15"/>
  <c r="G74" i="15"/>
  <c r="G75" i="15"/>
  <c r="G76" i="15"/>
  <c r="G77" i="15"/>
  <c r="G78" i="15"/>
  <c r="G79" i="15"/>
  <c r="G80" i="15"/>
  <c r="G81" i="15"/>
  <c r="G82" i="15"/>
  <c r="G83" i="15"/>
  <c r="G84" i="15"/>
  <c r="G85" i="15"/>
  <c r="G86" i="15"/>
  <c r="G87" i="15"/>
  <c r="G88" i="15"/>
  <c r="G89" i="15"/>
  <c r="G90" i="15"/>
  <c r="G91" i="15"/>
  <c r="G92" i="15"/>
  <c r="G93" i="15"/>
  <c r="G94" i="15"/>
  <c r="G95" i="15"/>
  <c r="G96" i="15"/>
  <c r="G97" i="15"/>
  <c r="G98" i="15"/>
  <c r="G99" i="15"/>
  <c r="G100" i="15"/>
  <c r="G101" i="15"/>
  <c r="G102" i="15"/>
  <c r="G103" i="15"/>
  <c r="G104" i="15"/>
  <c r="G105" i="15"/>
  <c r="G106" i="15"/>
  <c r="G107" i="15"/>
  <c r="G108" i="15"/>
  <c r="G109" i="15"/>
  <c r="G110" i="15"/>
  <c r="G111" i="15"/>
  <c r="G112" i="15"/>
  <c r="G113" i="15"/>
  <c r="G114" i="15"/>
  <c r="G115" i="15"/>
  <c r="G116" i="15"/>
  <c r="G117" i="15"/>
  <c r="G118" i="15"/>
  <c r="G119" i="15"/>
  <c r="G120" i="15"/>
  <c r="G121" i="15"/>
  <c r="G122" i="15"/>
  <c r="G123" i="15"/>
  <c r="G124" i="15"/>
  <c r="G125" i="15"/>
  <c r="G126" i="15"/>
  <c r="G127" i="15"/>
  <c r="G128" i="15"/>
  <c r="G129" i="15"/>
  <c r="G130" i="15"/>
  <c r="G131" i="15"/>
  <c r="G132" i="15"/>
  <c r="G133" i="15"/>
  <c r="G134" i="15"/>
  <c r="G135" i="15"/>
  <c r="G136" i="15"/>
  <c r="G137" i="15"/>
  <c r="G138" i="15"/>
  <c r="G139" i="15"/>
  <c r="G140" i="15"/>
  <c r="G141" i="15"/>
  <c r="G142" i="15"/>
  <c r="G143" i="15"/>
  <c r="G144" i="15"/>
  <c r="G145" i="15"/>
  <c r="G146" i="15"/>
  <c r="G147" i="15"/>
  <c r="G148" i="15"/>
  <c r="G149" i="15"/>
  <c r="G150" i="15"/>
  <c r="G151" i="15"/>
  <c r="G152" i="15"/>
  <c r="G153" i="15"/>
  <c r="G154" i="15"/>
  <c r="G155" i="15"/>
  <c r="G156" i="15"/>
  <c r="G157" i="15"/>
  <c r="G158" i="15"/>
  <c r="G159" i="15"/>
  <c r="G160" i="15"/>
  <c r="G161" i="15"/>
  <c r="G162" i="15"/>
  <c r="G163" i="15"/>
  <c r="G164" i="15"/>
  <c r="G165" i="15"/>
  <c r="G166" i="15"/>
  <c r="G167" i="15"/>
  <c r="G168" i="15"/>
  <c r="G169" i="15"/>
  <c r="G170" i="15"/>
  <c r="G171" i="15"/>
  <c r="G172" i="15"/>
  <c r="G173" i="15"/>
  <c r="G174" i="15"/>
  <c r="G175" i="15"/>
  <c r="G176" i="15"/>
  <c r="G177" i="15"/>
  <c r="G178" i="15"/>
  <c r="G179" i="15"/>
  <c r="G180" i="15"/>
  <c r="G181" i="15"/>
  <c r="G182" i="15"/>
  <c r="G183" i="15"/>
  <c r="G184" i="15"/>
  <c r="G185" i="15"/>
  <c r="G186" i="15"/>
  <c r="G187" i="15"/>
  <c r="G188" i="15"/>
  <c r="G189" i="15"/>
  <c r="G190" i="15"/>
  <c r="G191" i="15"/>
  <c r="G192" i="15"/>
  <c r="G193" i="15"/>
  <c r="G194" i="15"/>
  <c r="G195" i="15"/>
  <c r="G196" i="15"/>
  <c r="G197" i="15"/>
  <c r="G198" i="15"/>
  <c r="G199" i="15"/>
  <c r="G200" i="15"/>
  <c r="G201" i="15"/>
  <c r="G202" i="15"/>
  <c r="G203" i="15"/>
  <c r="G204" i="15"/>
  <c r="G205" i="15"/>
  <c r="G206" i="15"/>
  <c r="G207" i="15"/>
  <c r="G208" i="15"/>
  <c r="G209" i="15"/>
  <c r="G210" i="15"/>
  <c r="G211" i="15"/>
  <c r="G212" i="15"/>
  <c r="G213" i="15"/>
  <c r="G214" i="15"/>
  <c r="G215" i="15"/>
  <c r="G216" i="15"/>
  <c r="G217" i="15"/>
  <c r="G218" i="15"/>
  <c r="G219" i="15"/>
  <c r="G220" i="15"/>
  <c r="G221" i="15"/>
  <c r="G222" i="15"/>
  <c r="G223" i="15"/>
  <c r="G224" i="15"/>
  <c r="G225" i="15"/>
  <c r="G226" i="15"/>
  <c r="G227" i="15"/>
  <c r="G228" i="15"/>
  <c r="G229" i="15"/>
  <c r="G230" i="15"/>
  <c r="G231" i="15"/>
  <c r="G232" i="15"/>
  <c r="G233" i="15"/>
  <c r="G234" i="15"/>
  <c r="G235" i="15"/>
  <c r="G236" i="15"/>
  <c r="G237" i="15"/>
  <c r="G238" i="15"/>
  <c r="G239" i="15"/>
  <c r="G240" i="15"/>
  <c r="G241" i="15"/>
  <c r="G242" i="15"/>
  <c r="F3" i="15"/>
  <c r="F4" i="15"/>
  <c r="F5" i="15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46" i="15"/>
  <c r="F47" i="15"/>
  <c r="F48" i="15"/>
  <c r="F49" i="15"/>
  <c r="F50" i="15"/>
  <c r="F51" i="15"/>
  <c r="F52" i="15"/>
  <c r="F53" i="15"/>
  <c r="F54" i="15"/>
  <c r="F55" i="15"/>
  <c r="F56" i="15"/>
  <c r="F57" i="15"/>
  <c r="F58" i="15"/>
  <c r="F59" i="15"/>
  <c r="F60" i="15"/>
  <c r="F61" i="15"/>
  <c r="F62" i="15"/>
  <c r="F63" i="15"/>
  <c r="F64" i="15"/>
  <c r="F65" i="15"/>
  <c r="F66" i="15"/>
  <c r="F67" i="15"/>
  <c r="F68" i="15"/>
  <c r="F69" i="15"/>
  <c r="F70" i="15"/>
  <c r="F71" i="15"/>
  <c r="F72" i="15"/>
  <c r="F73" i="15"/>
  <c r="F74" i="15"/>
  <c r="F75" i="15"/>
  <c r="F76" i="15"/>
  <c r="F77" i="15"/>
  <c r="F78" i="15"/>
  <c r="F79" i="15"/>
  <c r="F80" i="15"/>
  <c r="F81" i="15"/>
  <c r="F82" i="15"/>
  <c r="F83" i="15"/>
  <c r="F84" i="15"/>
  <c r="F85" i="15"/>
  <c r="F86" i="15"/>
  <c r="F87" i="15"/>
  <c r="F88" i="15"/>
  <c r="F89" i="15"/>
  <c r="F90" i="15"/>
  <c r="F91" i="15"/>
  <c r="F92" i="15"/>
  <c r="F93" i="15"/>
  <c r="F94" i="15"/>
  <c r="F95" i="15"/>
  <c r="F96" i="15"/>
  <c r="F97" i="15"/>
  <c r="F98" i="15"/>
  <c r="F99" i="15"/>
  <c r="F100" i="15"/>
  <c r="F101" i="15"/>
  <c r="F102" i="15"/>
  <c r="F103" i="15"/>
  <c r="F104" i="15"/>
  <c r="F105" i="15"/>
  <c r="F106" i="15"/>
  <c r="F107" i="15"/>
  <c r="F108" i="15"/>
  <c r="F109" i="15"/>
  <c r="F110" i="15"/>
  <c r="F111" i="15"/>
  <c r="F112" i="15"/>
  <c r="F113" i="15"/>
  <c r="F114" i="15"/>
  <c r="F115" i="15"/>
  <c r="F116" i="15"/>
  <c r="F117" i="15"/>
  <c r="F118" i="15"/>
  <c r="F119" i="15"/>
  <c r="F120" i="15"/>
  <c r="F121" i="15"/>
  <c r="F122" i="15"/>
  <c r="F123" i="15"/>
  <c r="F124" i="15"/>
  <c r="F125" i="15"/>
  <c r="F126" i="15"/>
  <c r="F127" i="15"/>
  <c r="F128" i="15"/>
  <c r="F129" i="15"/>
  <c r="F130" i="15"/>
  <c r="F131" i="15"/>
  <c r="F132" i="15"/>
  <c r="F133" i="15"/>
  <c r="F134" i="15"/>
  <c r="F135" i="15"/>
  <c r="F136" i="15"/>
  <c r="F137" i="15"/>
  <c r="F138" i="15"/>
  <c r="F139" i="15"/>
  <c r="F140" i="15"/>
  <c r="F141" i="15"/>
  <c r="F142" i="15"/>
  <c r="F143" i="15"/>
  <c r="F144" i="15"/>
  <c r="F145" i="15"/>
  <c r="F146" i="15"/>
  <c r="F147" i="15"/>
  <c r="F148" i="15"/>
  <c r="F149" i="15"/>
  <c r="F150" i="15"/>
  <c r="F151" i="15"/>
  <c r="F152" i="15"/>
  <c r="F153" i="15"/>
  <c r="F154" i="15"/>
  <c r="F155" i="15"/>
  <c r="F156" i="15"/>
  <c r="F157" i="15"/>
  <c r="F158" i="15"/>
  <c r="F159" i="15"/>
  <c r="F160" i="15"/>
  <c r="F161" i="15"/>
  <c r="F162" i="15"/>
  <c r="F163" i="15"/>
  <c r="F164" i="15"/>
  <c r="F165" i="15"/>
  <c r="F166" i="15"/>
  <c r="F167" i="15"/>
  <c r="F168" i="15"/>
  <c r="F169" i="15"/>
  <c r="F170" i="15"/>
  <c r="F171" i="15"/>
  <c r="F172" i="15"/>
  <c r="F173" i="15"/>
  <c r="F174" i="15"/>
  <c r="F175" i="15"/>
  <c r="F176" i="15"/>
  <c r="F177" i="15"/>
  <c r="F178" i="15"/>
  <c r="F179" i="15"/>
  <c r="F180" i="15"/>
  <c r="F181" i="15"/>
  <c r="F182" i="15"/>
  <c r="F183" i="15"/>
  <c r="F184" i="15"/>
  <c r="F185" i="15"/>
  <c r="F186" i="15"/>
  <c r="F187" i="15"/>
  <c r="F188" i="15"/>
  <c r="F189" i="15"/>
  <c r="F190" i="15"/>
  <c r="F191" i="15"/>
  <c r="F192" i="15"/>
  <c r="F193" i="15"/>
  <c r="F194" i="15"/>
  <c r="F195" i="15"/>
  <c r="F196" i="15"/>
  <c r="F197" i="15"/>
  <c r="F198" i="15"/>
  <c r="F199" i="15"/>
  <c r="F200" i="15"/>
  <c r="F201" i="15"/>
  <c r="F202" i="15"/>
  <c r="F203" i="15"/>
  <c r="F204" i="15"/>
  <c r="F205" i="15"/>
  <c r="F206" i="15"/>
  <c r="F207" i="15"/>
  <c r="F208" i="15"/>
  <c r="F209" i="15"/>
  <c r="F210" i="15"/>
  <c r="F211" i="15"/>
  <c r="F212" i="15"/>
  <c r="F213" i="15"/>
  <c r="F214" i="15"/>
  <c r="F215" i="15"/>
  <c r="F216" i="15"/>
  <c r="F217" i="15"/>
  <c r="F218" i="15"/>
  <c r="F219" i="15"/>
  <c r="F220" i="15"/>
  <c r="F221" i="15"/>
  <c r="F222" i="15"/>
  <c r="F223" i="15"/>
  <c r="F224" i="15"/>
  <c r="F225" i="15"/>
  <c r="F226" i="15"/>
  <c r="F227" i="15"/>
  <c r="F228" i="15"/>
  <c r="F229" i="15"/>
  <c r="F230" i="15"/>
  <c r="F231" i="15"/>
  <c r="F232" i="15"/>
  <c r="F233" i="15"/>
  <c r="F234" i="15"/>
  <c r="F235" i="15"/>
  <c r="F236" i="15"/>
  <c r="F237" i="15"/>
  <c r="F238" i="15"/>
  <c r="F239" i="15"/>
  <c r="F240" i="15"/>
  <c r="F241" i="15"/>
  <c r="F242" i="15"/>
  <c r="E3" i="15"/>
  <c r="E4" i="15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E56" i="15"/>
  <c r="E57" i="15"/>
  <c r="E58" i="15"/>
  <c r="E59" i="15"/>
  <c r="E60" i="15"/>
  <c r="E61" i="15"/>
  <c r="E62" i="15"/>
  <c r="E63" i="15"/>
  <c r="E64" i="15"/>
  <c r="E65" i="15"/>
  <c r="E66" i="15"/>
  <c r="E67" i="15"/>
  <c r="E68" i="15"/>
  <c r="E69" i="15"/>
  <c r="E70" i="15"/>
  <c r="E71" i="15"/>
  <c r="E72" i="15"/>
  <c r="E73" i="15"/>
  <c r="E74" i="15"/>
  <c r="E75" i="15"/>
  <c r="E76" i="15"/>
  <c r="E77" i="15"/>
  <c r="E78" i="15"/>
  <c r="E79" i="15"/>
  <c r="E80" i="15"/>
  <c r="E81" i="15"/>
  <c r="E82" i="15"/>
  <c r="E83" i="15"/>
  <c r="E84" i="15"/>
  <c r="E85" i="15"/>
  <c r="E86" i="15"/>
  <c r="E87" i="15"/>
  <c r="E88" i="15"/>
  <c r="E89" i="15"/>
  <c r="E90" i="15"/>
  <c r="E91" i="15"/>
  <c r="E92" i="15"/>
  <c r="E93" i="15"/>
  <c r="E94" i="15"/>
  <c r="E95" i="15"/>
  <c r="E96" i="15"/>
  <c r="E97" i="15"/>
  <c r="E98" i="15"/>
  <c r="E99" i="15"/>
  <c r="E100" i="15"/>
  <c r="E101" i="15"/>
  <c r="E102" i="15"/>
  <c r="E103" i="15"/>
  <c r="E104" i="15"/>
  <c r="E105" i="15"/>
  <c r="E106" i="15"/>
  <c r="E107" i="15"/>
  <c r="E108" i="15"/>
  <c r="E109" i="15"/>
  <c r="E110" i="15"/>
  <c r="E111" i="15"/>
  <c r="E112" i="15"/>
  <c r="E113" i="15"/>
  <c r="E114" i="15"/>
  <c r="E115" i="15"/>
  <c r="E116" i="15"/>
  <c r="E117" i="15"/>
  <c r="E118" i="15"/>
  <c r="E119" i="15"/>
  <c r="E120" i="15"/>
  <c r="E121" i="15"/>
  <c r="E122" i="15"/>
  <c r="E123" i="15"/>
  <c r="E124" i="15"/>
  <c r="E125" i="15"/>
  <c r="E126" i="15"/>
  <c r="E127" i="15"/>
  <c r="E128" i="15"/>
  <c r="E129" i="15"/>
  <c r="E130" i="15"/>
  <c r="E131" i="15"/>
  <c r="E132" i="15"/>
  <c r="E133" i="15"/>
  <c r="E134" i="15"/>
  <c r="E135" i="15"/>
  <c r="E136" i="15"/>
  <c r="E137" i="15"/>
  <c r="E138" i="15"/>
  <c r="E139" i="15"/>
  <c r="E140" i="15"/>
  <c r="E141" i="15"/>
  <c r="E142" i="15"/>
  <c r="E143" i="15"/>
  <c r="E144" i="15"/>
  <c r="E145" i="15"/>
  <c r="E146" i="15"/>
  <c r="E147" i="15"/>
  <c r="E148" i="15"/>
  <c r="E149" i="15"/>
  <c r="E150" i="15"/>
  <c r="E151" i="15"/>
  <c r="E152" i="15"/>
  <c r="E153" i="15"/>
  <c r="E154" i="15"/>
  <c r="E155" i="15"/>
  <c r="E156" i="15"/>
  <c r="E157" i="15"/>
  <c r="E158" i="15"/>
  <c r="E159" i="15"/>
  <c r="E160" i="15"/>
  <c r="E161" i="15"/>
  <c r="E162" i="15"/>
  <c r="E163" i="15"/>
  <c r="E164" i="15"/>
  <c r="E165" i="15"/>
  <c r="E166" i="15"/>
  <c r="E167" i="15"/>
  <c r="E168" i="15"/>
  <c r="E169" i="15"/>
  <c r="E170" i="15"/>
  <c r="E171" i="15"/>
  <c r="E172" i="15"/>
  <c r="E173" i="15"/>
  <c r="E174" i="15"/>
  <c r="E175" i="15"/>
  <c r="E176" i="15"/>
  <c r="E177" i="15"/>
  <c r="E178" i="15"/>
  <c r="E179" i="15"/>
  <c r="E180" i="15"/>
  <c r="E181" i="15"/>
  <c r="E182" i="15"/>
  <c r="E183" i="15"/>
  <c r="E184" i="15"/>
  <c r="E185" i="15"/>
  <c r="E186" i="15"/>
  <c r="E187" i="15"/>
  <c r="E188" i="15"/>
  <c r="E189" i="15"/>
  <c r="E190" i="15"/>
  <c r="E191" i="15"/>
  <c r="E192" i="15"/>
  <c r="E193" i="15"/>
  <c r="E194" i="15"/>
  <c r="E195" i="15"/>
  <c r="E196" i="15"/>
  <c r="E197" i="15"/>
  <c r="E198" i="15"/>
  <c r="E199" i="15"/>
  <c r="E200" i="15"/>
  <c r="E201" i="15"/>
  <c r="E202" i="15"/>
  <c r="E203" i="15"/>
  <c r="E204" i="15"/>
  <c r="E205" i="15"/>
  <c r="E206" i="15"/>
  <c r="E207" i="15"/>
  <c r="E208" i="15"/>
  <c r="E209" i="15"/>
  <c r="E210" i="15"/>
  <c r="E211" i="15"/>
  <c r="E212" i="15"/>
  <c r="E213" i="15"/>
  <c r="E214" i="15"/>
  <c r="E215" i="15"/>
  <c r="E216" i="15"/>
  <c r="E217" i="15"/>
  <c r="E218" i="15"/>
  <c r="E219" i="15"/>
  <c r="E220" i="15"/>
  <c r="E221" i="15"/>
  <c r="E222" i="15"/>
  <c r="E223" i="15"/>
  <c r="E224" i="15"/>
  <c r="E225" i="15"/>
  <c r="E226" i="15"/>
  <c r="E227" i="15"/>
  <c r="E228" i="15"/>
  <c r="E229" i="15"/>
  <c r="E230" i="15"/>
  <c r="E231" i="15"/>
  <c r="E232" i="15"/>
  <c r="E233" i="15"/>
  <c r="E234" i="15"/>
  <c r="E235" i="15"/>
  <c r="E236" i="15"/>
  <c r="E237" i="15"/>
  <c r="E238" i="15"/>
  <c r="E239" i="15"/>
  <c r="E240" i="15"/>
  <c r="E241" i="15"/>
  <c r="E242" i="15"/>
  <c r="D3" i="15"/>
  <c r="D4" i="15"/>
  <c r="D5" i="15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D42" i="15"/>
  <c r="D43" i="15"/>
  <c r="D44" i="15"/>
  <c r="D45" i="15"/>
  <c r="D46" i="15"/>
  <c r="D47" i="15"/>
  <c r="D48" i="15"/>
  <c r="D49" i="15"/>
  <c r="D50" i="15"/>
  <c r="D51" i="15"/>
  <c r="D52" i="15"/>
  <c r="D53" i="15"/>
  <c r="D54" i="15"/>
  <c r="D55" i="15"/>
  <c r="D56" i="15"/>
  <c r="D57" i="15"/>
  <c r="D58" i="15"/>
  <c r="D59" i="15"/>
  <c r="D60" i="15"/>
  <c r="D61" i="15"/>
  <c r="D62" i="15"/>
  <c r="D63" i="15"/>
  <c r="D64" i="15"/>
  <c r="D65" i="15"/>
  <c r="D66" i="15"/>
  <c r="D67" i="15"/>
  <c r="D68" i="15"/>
  <c r="D69" i="15"/>
  <c r="D70" i="15"/>
  <c r="D71" i="15"/>
  <c r="D72" i="15"/>
  <c r="D73" i="15"/>
  <c r="D74" i="15"/>
  <c r="D75" i="15"/>
  <c r="D76" i="15"/>
  <c r="D77" i="15"/>
  <c r="D78" i="15"/>
  <c r="D79" i="15"/>
  <c r="D80" i="15"/>
  <c r="D81" i="15"/>
  <c r="D82" i="15"/>
  <c r="D83" i="15"/>
  <c r="D84" i="15"/>
  <c r="D85" i="15"/>
  <c r="D86" i="15"/>
  <c r="D87" i="15"/>
  <c r="D88" i="15"/>
  <c r="D89" i="15"/>
  <c r="D90" i="15"/>
  <c r="D91" i="15"/>
  <c r="D92" i="15"/>
  <c r="D93" i="15"/>
  <c r="D94" i="15"/>
  <c r="D95" i="15"/>
  <c r="D96" i="15"/>
  <c r="D97" i="15"/>
  <c r="D98" i="15"/>
  <c r="D99" i="15"/>
  <c r="D100" i="15"/>
  <c r="D101" i="15"/>
  <c r="D102" i="15"/>
  <c r="D103" i="15"/>
  <c r="D104" i="15"/>
  <c r="D105" i="15"/>
  <c r="D106" i="15"/>
  <c r="D107" i="15"/>
  <c r="D108" i="15"/>
  <c r="D109" i="15"/>
  <c r="D110" i="15"/>
  <c r="D111" i="15"/>
  <c r="D112" i="15"/>
  <c r="D113" i="15"/>
  <c r="D114" i="15"/>
  <c r="D115" i="15"/>
  <c r="D116" i="15"/>
  <c r="D117" i="15"/>
  <c r="D118" i="15"/>
  <c r="D119" i="15"/>
  <c r="D120" i="15"/>
  <c r="D121" i="15"/>
  <c r="D122" i="15"/>
  <c r="D123" i="15"/>
  <c r="D124" i="15"/>
  <c r="D125" i="15"/>
  <c r="D126" i="15"/>
  <c r="D127" i="15"/>
  <c r="D128" i="15"/>
  <c r="D129" i="15"/>
  <c r="D130" i="15"/>
  <c r="D131" i="15"/>
  <c r="D132" i="15"/>
  <c r="D133" i="15"/>
  <c r="D134" i="15"/>
  <c r="D135" i="15"/>
  <c r="D136" i="15"/>
  <c r="D137" i="15"/>
  <c r="D138" i="15"/>
  <c r="D139" i="15"/>
  <c r="D140" i="15"/>
  <c r="D141" i="15"/>
  <c r="D142" i="15"/>
  <c r="D143" i="15"/>
  <c r="D144" i="15"/>
  <c r="D145" i="15"/>
  <c r="D146" i="15"/>
  <c r="D147" i="15"/>
  <c r="D148" i="15"/>
  <c r="D149" i="15"/>
  <c r="D150" i="15"/>
  <c r="D151" i="15"/>
  <c r="D152" i="15"/>
  <c r="D153" i="15"/>
  <c r="D154" i="15"/>
  <c r="D155" i="15"/>
  <c r="D156" i="15"/>
  <c r="D157" i="15"/>
  <c r="D158" i="15"/>
  <c r="D159" i="15"/>
  <c r="D160" i="15"/>
  <c r="D161" i="15"/>
  <c r="D162" i="15"/>
  <c r="D163" i="15"/>
  <c r="D164" i="15"/>
  <c r="D165" i="15"/>
  <c r="D166" i="15"/>
  <c r="D167" i="15"/>
  <c r="D168" i="15"/>
  <c r="D169" i="15"/>
  <c r="D170" i="15"/>
  <c r="D171" i="15"/>
  <c r="D172" i="15"/>
  <c r="D173" i="15"/>
  <c r="D174" i="15"/>
  <c r="D175" i="15"/>
  <c r="D176" i="15"/>
  <c r="D177" i="15"/>
  <c r="D178" i="15"/>
  <c r="D179" i="15"/>
  <c r="D180" i="15"/>
  <c r="D181" i="15"/>
  <c r="D182" i="15"/>
  <c r="D183" i="15"/>
  <c r="D184" i="15"/>
  <c r="D185" i="15"/>
  <c r="D186" i="15"/>
  <c r="D187" i="15"/>
  <c r="D188" i="15"/>
  <c r="D189" i="15"/>
  <c r="D190" i="15"/>
  <c r="D191" i="15"/>
  <c r="D192" i="15"/>
  <c r="D193" i="15"/>
  <c r="D194" i="15"/>
  <c r="D195" i="15"/>
  <c r="D196" i="15"/>
  <c r="D197" i="15"/>
  <c r="D198" i="15"/>
  <c r="D199" i="15"/>
  <c r="D200" i="15"/>
  <c r="D201" i="15"/>
  <c r="D202" i="15"/>
  <c r="D203" i="15"/>
  <c r="D204" i="15"/>
  <c r="D205" i="15"/>
  <c r="D206" i="15"/>
  <c r="D207" i="15"/>
  <c r="D208" i="15"/>
  <c r="D209" i="15"/>
  <c r="D210" i="15"/>
  <c r="D211" i="15"/>
  <c r="D212" i="15"/>
  <c r="D213" i="15"/>
  <c r="D214" i="15"/>
  <c r="D215" i="15"/>
  <c r="D216" i="15"/>
  <c r="D217" i="15"/>
  <c r="D218" i="15"/>
  <c r="D219" i="15"/>
  <c r="D220" i="15"/>
  <c r="D221" i="15"/>
  <c r="D222" i="15"/>
  <c r="D223" i="15"/>
  <c r="D224" i="15"/>
  <c r="D225" i="15"/>
  <c r="D226" i="15"/>
  <c r="D227" i="15"/>
  <c r="D228" i="15"/>
  <c r="D229" i="15"/>
  <c r="D230" i="15"/>
  <c r="D231" i="15"/>
  <c r="D232" i="15"/>
  <c r="D233" i="15"/>
  <c r="D234" i="15"/>
  <c r="D235" i="15"/>
  <c r="D236" i="15"/>
  <c r="D237" i="15"/>
  <c r="D238" i="15"/>
  <c r="D239" i="15"/>
  <c r="D240" i="15"/>
  <c r="D241" i="15"/>
  <c r="D242" i="15"/>
  <c r="C3" i="15"/>
  <c r="AB3" i="15" s="1"/>
  <c r="C4" i="15"/>
  <c r="AB4" i="15" s="1"/>
  <c r="C5" i="15"/>
  <c r="AB5" i="15" s="1"/>
  <c r="C6" i="15"/>
  <c r="AB6" i="15" s="1"/>
  <c r="C7" i="15"/>
  <c r="AB7" i="15" s="1"/>
  <c r="C8" i="15"/>
  <c r="AB8" i="15" s="1"/>
  <c r="C9" i="15"/>
  <c r="AB9" i="15" s="1"/>
  <c r="C10" i="15"/>
  <c r="AB10" i="15" s="1"/>
  <c r="C11" i="15"/>
  <c r="AB11" i="15" s="1"/>
  <c r="C12" i="15"/>
  <c r="AB12" i="15" s="1"/>
  <c r="C13" i="15"/>
  <c r="AB13" i="15" s="1"/>
  <c r="C14" i="15"/>
  <c r="AB14" i="15" s="1"/>
  <c r="C15" i="15"/>
  <c r="AB15" i="15" s="1"/>
  <c r="C16" i="15"/>
  <c r="AB16" i="15" s="1"/>
  <c r="C17" i="15"/>
  <c r="AB17" i="15" s="1"/>
  <c r="C18" i="15"/>
  <c r="AB18" i="15" s="1"/>
  <c r="C19" i="15"/>
  <c r="AB19" i="15" s="1"/>
  <c r="C20" i="15"/>
  <c r="AB20" i="15" s="1"/>
  <c r="C21" i="15"/>
  <c r="AB21" i="15" s="1"/>
  <c r="C22" i="15"/>
  <c r="AB22" i="15" s="1"/>
  <c r="C23" i="15"/>
  <c r="AB23" i="15" s="1"/>
  <c r="C24" i="15"/>
  <c r="AB24" i="15" s="1"/>
  <c r="C25" i="15"/>
  <c r="AB25" i="15" s="1"/>
  <c r="C26" i="15"/>
  <c r="AB26" i="15" s="1"/>
  <c r="C27" i="15"/>
  <c r="AB27" i="15" s="1"/>
  <c r="C28" i="15"/>
  <c r="AB28" i="15" s="1"/>
  <c r="C29" i="15"/>
  <c r="AB29" i="15" s="1"/>
  <c r="C30" i="15"/>
  <c r="AB30" i="15" s="1"/>
  <c r="C31" i="15"/>
  <c r="AB31" i="15" s="1"/>
  <c r="C32" i="15"/>
  <c r="AB32" i="15" s="1"/>
  <c r="C33" i="15"/>
  <c r="AB33" i="15" s="1"/>
  <c r="C34" i="15"/>
  <c r="AB34" i="15" s="1"/>
  <c r="C35" i="15"/>
  <c r="AB35" i="15" s="1"/>
  <c r="C36" i="15"/>
  <c r="AB36" i="15" s="1"/>
  <c r="C37" i="15"/>
  <c r="AB37" i="15" s="1"/>
  <c r="C38" i="15"/>
  <c r="AB38" i="15" s="1"/>
  <c r="C39" i="15"/>
  <c r="AB39" i="15" s="1"/>
  <c r="C40" i="15"/>
  <c r="AB40" i="15" s="1"/>
  <c r="C41" i="15"/>
  <c r="AB41" i="15" s="1"/>
  <c r="C42" i="15"/>
  <c r="AB42" i="15" s="1"/>
  <c r="C43" i="15"/>
  <c r="AB43" i="15" s="1"/>
  <c r="C44" i="15"/>
  <c r="AB44" i="15" s="1"/>
  <c r="C45" i="15"/>
  <c r="AB45" i="15" s="1"/>
  <c r="C46" i="15"/>
  <c r="AB46" i="15" s="1"/>
  <c r="C47" i="15"/>
  <c r="AB47" i="15" s="1"/>
  <c r="C48" i="15"/>
  <c r="AB48" i="15" s="1"/>
  <c r="C49" i="15"/>
  <c r="AB49" i="15" s="1"/>
  <c r="C50" i="15"/>
  <c r="AB50" i="15" s="1"/>
  <c r="C51" i="15"/>
  <c r="AB51" i="15" s="1"/>
  <c r="C52" i="15"/>
  <c r="AB52" i="15" s="1"/>
  <c r="C53" i="15"/>
  <c r="AB53" i="15" s="1"/>
  <c r="C54" i="15"/>
  <c r="AB54" i="15" s="1"/>
  <c r="C55" i="15"/>
  <c r="AB55" i="15" s="1"/>
  <c r="C56" i="15"/>
  <c r="AB56" i="15" s="1"/>
  <c r="C57" i="15"/>
  <c r="AB57" i="15" s="1"/>
  <c r="C58" i="15"/>
  <c r="AB58" i="15" s="1"/>
  <c r="C59" i="15"/>
  <c r="AB59" i="15" s="1"/>
  <c r="C60" i="15"/>
  <c r="AB60" i="15" s="1"/>
  <c r="C61" i="15"/>
  <c r="AB61" i="15" s="1"/>
  <c r="C62" i="15"/>
  <c r="AB62" i="15" s="1"/>
  <c r="C63" i="15"/>
  <c r="C64" i="15"/>
  <c r="C65" i="15"/>
  <c r="C66" i="15"/>
  <c r="C67" i="15"/>
  <c r="C68" i="15"/>
  <c r="C69" i="15"/>
  <c r="C70" i="15"/>
  <c r="C71" i="15"/>
  <c r="C72" i="15"/>
  <c r="C73" i="15"/>
  <c r="C74" i="15"/>
  <c r="C75" i="15"/>
  <c r="C76" i="15"/>
  <c r="C77" i="15"/>
  <c r="C78" i="15"/>
  <c r="C79" i="15"/>
  <c r="C80" i="15"/>
  <c r="C81" i="15"/>
  <c r="C82" i="15"/>
  <c r="C83" i="15"/>
  <c r="C84" i="15"/>
  <c r="C85" i="15"/>
  <c r="C86" i="15"/>
  <c r="C87" i="15"/>
  <c r="C88" i="15"/>
  <c r="C89" i="15"/>
  <c r="C90" i="15"/>
  <c r="C91" i="15"/>
  <c r="C92" i="15"/>
  <c r="C93" i="15"/>
  <c r="C94" i="15"/>
  <c r="C95" i="15"/>
  <c r="C96" i="15"/>
  <c r="C97" i="15"/>
  <c r="C98" i="15"/>
  <c r="C99" i="15"/>
  <c r="C100" i="15"/>
  <c r="C101" i="15"/>
  <c r="C102" i="15"/>
  <c r="C103" i="15"/>
  <c r="C104" i="15"/>
  <c r="C105" i="15"/>
  <c r="C106" i="15"/>
  <c r="C107" i="15"/>
  <c r="C108" i="15"/>
  <c r="C109" i="15"/>
  <c r="C110" i="15"/>
  <c r="C111" i="15"/>
  <c r="C112" i="15"/>
  <c r="C113" i="15"/>
  <c r="C114" i="15"/>
  <c r="C115" i="15"/>
  <c r="C116" i="15"/>
  <c r="C117" i="15"/>
  <c r="C118" i="15"/>
  <c r="C119" i="15"/>
  <c r="C120" i="15"/>
  <c r="C121" i="15"/>
  <c r="C122" i="15"/>
  <c r="C123" i="15"/>
  <c r="C124" i="15"/>
  <c r="C125" i="15"/>
  <c r="C126" i="15"/>
  <c r="C127" i="15"/>
  <c r="C128" i="15"/>
  <c r="C129" i="15"/>
  <c r="C130" i="15"/>
  <c r="C131" i="15"/>
  <c r="C132" i="15"/>
  <c r="C133" i="15"/>
  <c r="C134" i="15"/>
  <c r="C135" i="15"/>
  <c r="C136" i="15"/>
  <c r="C137" i="15"/>
  <c r="C138" i="15"/>
  <c r="C139" i="15"/>
  <c r="C140" i="15"/>
  <c r="C141" i="15"/>
  <c r="C142" i="15"/>
  <c r="C143" i="15"/>
  <c r="C144" i="15"/>
  <c r="C145" i="15"/>
  <c r="C146" i="15"/>
  <c r="C147" i="15"/>
  <c r="C148" i="15"/>
  <c r="C149" i="15"/>
  <c r="C150" i="15"/>
  <c r="C151" i="15"/>
  <c r="C152" i="15"/>
  <c r="C153" i="15"/>
  <c r="C154" i="15"/>
  <c r="C155" i="15"/>
  <c r="C156" i="15"/>
  <c r="C157" i="15"/>
  <c r="C158" i="15"/>
  <c r="C159" i="15"/>
  <c r="C160" i="15"/>
  <c r="C161" i="15"/>
  <c r="C162" i="15"/>
  <c r="C163" i="15"/>
  <c r="C164" i="15"/>
  <c r="C165" i="15"/>
  <c r="C166" i="15"/>
  <c r="C167" i="15"/>
  <c r="C168" i="15"/>
  <c r="C169" i="15"/>
  <c r="C170" i="15"/>
  <c r="C171" i="15"/>
  <c r="C172" i="15"/>
  <c r="C173" i="15"/>
  <c r="C174" i="15"/>
  <c r="C175" i="15"/>
  <c r="C176" i="15"/>
  <c r="C177" i="15"/>
  <c r="C178" i="15"/>
  <c r="C179" i="15"/>
  <c r="C180" i="15"/>
  <c r="C181" i="15"/>
  <c r="C182" i="15"/>
  <c r="C183" i="15"/>
  <c r="C184" i="15"/>
  <c r="C185" i="15"/>
  <c r="C186" i="15"/>
  <c r="C187" i="15"/>
  <c r="C188" i="15"/>
  <c r="C189" i="15"/>
  <c r="C190" i="15"/>
  <c r="C191" i="15"/>
  <c r="C192" i="15"/>
  <c r="C193" i="15"/>
  <c r="C194" i="15"/>
  <c r="C195" i="15"/>
  <c r="C196" i="15"/>
  <c r="C197" i="15"/>
  <c r="C198" i="15"/>
  <c r="C199" i="15"/>
  <c r="C200" i="15"/>
  <c r="C201" i="15"/>
  <c r="C202" i="15"/>
  <c r="C203" i="15"/>
  <c r="C204" i="15"/>
  <c r="C205" i="15"/>
  <c r="C206" i="15"/>
  <c r="C207" i="15"/>
  <c r="C208" i="15"/>
  <c r="C209" i="15"/>
  <c r="C210" i="15"/>
  <c r="C211" i="15"/>
  <c r="C212" i="15"/>
  <c r="C213" i="15"/>
  <c r="C214" i="15"/>
  <c r="C215" i="15"/>
  <c r="C216" i="15"/>
  <c r="C217" i="15"/>
  <c r="C218" i="15"/>
  <c r="C219" i="15"/>
  <c r="C220" i="15"/>
  <c r="C221" i="15"/>
  <c r="C222" i="15"/>
  <c r="C223" i="15"/>
  <c r="C224" i="15"/>
  <c r="C225" i="15"/>
  <c r="C226" i="15"/>
  <c r="C227" i="15"/>
  <c r="C228" i="15"/>
  <c r="C229" i="15"/>
  <c r="C230" i="15"/>
  <c r="C231" i="15"/>
  <c r="C232" i="15"/>
  <c r="C233" i="15"/>
  <c r="C234" i="15"/>
  <c r="C235" i="15"/>
  <c r="C236" i="15"/>
  <c r="C237" i="15"/>
  <c r="C238" i="15"/>
  <c r="C239" i="15"/>
  <c r="C240" i="15"/>
  <c r="C241" i="15"/>
  <c r="C242" i="15"/>
  <c r="B3" i="15"/>
  <c r="B4" i="15"/>
  <c r="B5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K3" i="15" s="1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AA3" i="15" s="1"/>
  <c r="B64" i="15"/>
  <c r="AA4" i="15" s="1"/>
  <c r="B65" i="15"/>
  <c r="AA5" i="15" s="1"/>
  <c r="B66" i="15"/>
  <c r="AA6" i="15" s="1"/>
  <c r="B67" i="15"/>
  <c r="AA7" i="15" s="1"/>
  <c r="B68" i="15"/>
  <c r="AA8" i="15" s="1"/>
  <c r="B69" i="15"/>
  <c r="AA9" i="15" s="1"/>
  <c r="B70" i="15"/>
  <c r="AA10" i="15" s="1"/>
  <c r="B71" i="15"/>
  <c r="AA11" i="15" s="1"/>
  <c r="B72" i="15"/>
  <c r="AA12" i="15" s="1"/>
  <c r="B73" i="15"/>
  <c r="AA13" i="15" s="1"/>
  <c r="B74" i="15"/>
  <c r="AA14" i="15" s="1"/>
  <c r="B75" i="15"/>
  <c r="AA15" i="15" s="1"/>
  <c r="B76" i="15"/>
  <c r="AA16" i="15" s="1"/>
  <c r="B77" i="15"/>
  <c r="AA17" i="15" s="1"/>
  <c r="B78" i="15"/>
  <c r="AA18" i="15" s="1"/>
  <c r="B79" i="15"/>
  <c r="AA19" i="15" s="1"/>
  <c r="B80" i="15"/>
  <c r="AA20" i="15" s="1"/>
  <c r="B81" i="15"/>
  <c r="AA21" i="15" s="1"/>
  <c r="B82" i="15"/>
  <c r="AA22" i="15" s="1"/>
  <c r="B83" i="15"/>
  <c r="AA23" i="15" s="1"/>
  <c r="B84" i="15"/>
  <c r="AA24" i="15" s="1"/>
  <c r="B85" i="15"/>
  <c r="AA25" i="15" s="1"/>
  <c r="B86" i="15"/>
  <c r="AA26" i="15" s="1"/>
  <c r="B87" i="15"/>
  <c r="AA27" i="15" s="1"/>
  <c r="B88" i="15"/>
  <c r="AA28" i="15" s="1"/>
  <c r="B89" i="15"/>
  <c r="AA29" i="15" s="1"/>
  <c r="B90" i="15"/>
  <c r="AA30" i="15" s="1"/>
  <c r="B91" i="15"/>
  <c r="AA31" i="15" s="1"/>
  <c r="B92" i="15"/>
  <c r="AA32" i="15" s="1"/>
  <c r="B93" i="15"/>
  <c r="AA33" i="15" s="1"/>
  <c r="B94" i="15"/>
  <c r="AA34" i="15" s="1"/>
  <c r="B95" i="15"/>
  <c r="AA35" i="15" s="1"/>
  <c r="B96" i="15"/>
  <c r="AA36" i="15" s="1"/>
  <c r="B97" i="15"/>
  <c r="AA37" i="15" s="1"/>
  <c r="B98" i="15"/>
  <c r="AA38" i="15" s="1"/>
  <c r="B99" i="15"/>
  <c r="AA39" i="15" s="1"/>
  <c r="B100" i="15"/>
  <c r="AA40" i="15" s="1"/>
  <c r="B101" i="15"/>
  <c r="AA41" i="15" s="1"/>
  <c r="B102" i="15"/>
  <c r="AA42" i="15" s="1"/>
  <c r="B103" i="15"/>
  <c r="AA43" i="15" s="1"/>
  <c r="B104" i="15"/>
  <c r="AA44" i="15" s="1"/>
  <c r="B105" i="15"/>
  <c r="AA45" i="15" s="1"/>
  <c r="B106" i="15"/>
  <c r="AA46" i="15" s="1"/>
  <c r="B107" i="15"/>
  <c r="AA47" i="15" s="1"/>
  <c r="B108" i="15"/>
  <c r="AA48" i="15" s="1"/>
  <c r="B109" i="15"/>
  <c r="AA49" i="15" s="1"/>
  <c r="B110" i="15"/>
  <c r="AA50" i="15" s="1"/>
  <c r="B111" i="15"/>
  <c r="AA51" i="15" s="1"/>
  <c r="B112" i="15"/>
  <c r="AA52" i="15" s="1"/>
  <c r="B113" i="15"/>
  <c r="AA53" i="15" s="1"/>
  <c r="B114" i="15"/>
  <c r="AA54" i="15" s="1"/>
  <c r="B115" i="15"/>
  <c r="AA55" i="15" s="1"/>
  <c r="B116" i="15"/>
  <c r="AA56" i="15" s="1"/>
  <c r="B117" i="15"/>
  <c r="AA57" i="15" s="1"/>
  <c r="B118" i="15"/>
  <c r="AA58" i="15" s="1"/>
  <c r="B119" i="15"/>
  <c r="AA59" i="15" s="1"/>
  <c r="B120" i="15"/>
  <c r="AA60" i="15" s="1"/>
  <c r="B121" i="15"/>
  <c r="AA61" i="15" s="1"/>
  <c r="B122" i="15"/>
  <c r="AA62" i="15" s="1"/>
  <c r="B123" i="15"/>
  <c r="B124" i="15"/>
  <c r="B125" i="15"/>
  <c r="B126" i="15"/>
  <c r="B127" i="15"/>
  <c r="B128" i="15"/>
  <c r="B129" i="15"/>
  <c r="B130" i="15"/>
  <c r="B131" i="15"/>
  <c r="B132" i="15"/>
  <c r="B133" i="15"/>
  <c r="B134" i="15"/>
  <c r="B135" i="15"/>
  <c r="B136" i="15"/>
  <c r="B137" i="15"/>
  <c r="B138" i="15"/>
  <c r="B139" i="15"/>
  <c r="B140" i="15"/>
  <c r="B141" i="15"/>
  <c r="B142" i="15"/>
  <c r="B143" i="15"/>
  <c r="B144" i="15"/>
  <c r="B145" i="15"/>
  <c r="B146" i="15"/>
  <c r="B147" i="15"/>
  <c r="B148" i="15"/>
  <c r="B149" i="15"/>
  <c r="B150" i="15"/>
  <c r="B151" i="15"/>
  <c r="B152" i="15"/>
  <c r="B153" i="15"/>
  <c r="B154" i="15"/>
  <c r="B155" i="15"/>
  <c r="B156" i="15"/>
  <c r="B157" i="15"/>
  <c r="B158" i="15"/>
  <c r="B159" i="15"/>
  <c r="B160" i="15"/>
  <c r="B161" i="15"/>
  <c r="B162" i="15"/>
  <c r="B163" i="15"/>
  <c r="B164" i="15"/>
  <c r="B165" i="15"/>
  <c r="B166" i="15"/>
  <c r="B167" i="15"/>
  <c r="B168" i="15"/>
  <c r="B169" i="15"/>
  <c r="B170" i="15"/>
  <c r="B171" i="15"/>
  <c r="B172" i="15"/>
  <c r="B173" i="15"/>
  <c r="B174" i="15"/>
  <c r="B175" i="15"/>
  <c r="B176" i="15"/>
  <c r="B177" i="15"/>
  <c r="B178" i="15"/>
  <c r="B179" i="15"/>
  <c r="B180" i="15"/>
  <c r="B181" i="15"/>
  <c r="B182" i="15"/>
  <c r="B183" i="15"/>
  <c r="B184" i="15"/>
  <c r="B185" i="15"/>
  <c r="B186" i="15"/>
  <c r="B187" i="15"/>
  <c r="B188" i="15"/>
  <c r="B189" i="15"/>
  <c r="B190" i="15"/>
  <c r="B191" i="15"/>
  <c r="B192" i="15"/>
  <c r="B193" i="15"/>
  <c r="B194" i="15"/>
  <c r="B195" i="15"/>
  <c r="B196" i="15"/>
  <c r="B197" i="15"/>
  <c r="B198" i="15"/>
  <c r="B199" i="15"/>
  <c r="B200" i="15"/>
  <c r="B201" i="15"/>
  <c r="B202" i="15"/>
  <c r="B203" i="15"/>
  <c r="B204" i="15"/>
  <c r="B205" i="15"/>
  <c r="B206" i="15"/>
  <c r="B207" i="15"/>
  <c r="B208" i="15"/>
  <c r="B209" i="15"/>
  <c r="B210" i="15"/>
  <c r="B211" i="15"/>
  <c r="B212" i="15"/>
  <c r="B213" i="15"/>
  <c r="B214" i="15"/>
  <c r="B215" i="15"/>
  <c r="B216" i="15"/>
  <c r="B217" i="15"/>
  <c r="B218" i="15"/>
  <c r="B219" i="15"/>
  <c r="B220" i="15"/>
  <c r="B221" i="15"/>
  <c r="B222" i="15"/>
  <c r="B223" i="15"/>
  <c r="B224" i="15"/>
  <c r="B225" i="15"/>
  <c r="B226" i="15"/>
  <c r="B227" i="15"/>
  <c r="B228" i="15"/>
  <c r="B229" i="15"/>
  <c r="B230" i="15"/>
  <c r="B231" i="15"/>
  <c r="B232" i="15"/>
  <c r="B233" i="15"/>
  <c r="B234" i="15"/>
  <c r="B235" i="15"/>
  <c r="B236" i="15"/>
  <c r="B237" i="15"/>
  <c r="B238" i="15"/>
  <c r="B239" i="15"/>
  <c r="B240" i="15"/>
  <c r="B241" i="15"/>
  <c r="B242" i="15"/>
  <c r="A3" i="15"/>
  <c r="J13" i="15" s="1"/>
  <c r="A4" i="15"/>
  <c r="A5" i="15"/>
  <c r="A6" i="15"/>
  <c r="A7" i="15"/>
  <c r="J3" i="15" s="1"/>
  <c r="A8" i="15"/>
  <c r="A9" i="15"/>
  <c r="A10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3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J8" i="15" s="1"/>
  <c r="A48" i="15"/>
  <c r="A49" i="15"/>
  <c r="A50" i="15"/>
  <c r="A51" i="15"/>
  <c r="A52" i="15"/>
  <c r="A53" i="15"/>
  <c r="A54" i="15"/>
  <c r="A55" i="15"/>
  <c r="A56" i="15"/>
  <c r="A57" i="15"/>
  <c r="A58" i="15"/>
  <c r="A59" i="15"/>
  <c r="A60" i="15"/>
  <c r="A61" i="15"/>
  <c r="A62" i="15"/>
  <c r="A63" i="15"/>
  <c r="Z3" i="15" s="1"/>
  <c r="A64" i="15"/>
  <c r="Z4" i="15" s="1"/>
  <c r="A65" i="15"/>
  <c r="Z5" i="15" s="1"/>
  <c r="A66" i="15"/>
  <c r="Z6" i="15" s="1"/>
  <c r="A67" i="15"/>
  <c r="Z7" i="15" s="1"/>
  <c r="A68" i="15"/>
  <c r="Z8" i="15" s="1"/>
  <c r="A69" i="15"/>
  <c r="Z9" i="15" s="1"/>
  <c r="A70" i="15"/>
  <c r="Z10" i="15" s="1"/>
  <c r="A71" i="15"/>
  <c r="Z11" i="15" s="1"/>
  <c r="A72" i="15"/>
  <c r="Z12" i="15" s="1"/>
  <c r="A73" i="15"/>
  <c r="Z13" i="15" s="1"/>
  <c r="A74" i="15"/>
  <c r="Z14" i="15" s="1"/>
  <c r="A75" i="15"/>
  <c r="Z15" i="15" s="1"/>
  <c r="A76" i="15"/>
  <c r="Z16" i="15" s="1"/>
  <c r="A77" i="15"/>
  <c r="Z17" i="15" s="1"/>
  <c r="A78" i="15"/>
  <c r="Z18" i="15" s="1"/>
  <c r="A79" i="15"/>
  <c r="Z19" i="15" s="1"/>
  <c r="A80" i="15"/>
  <c r="Z20" i="15" s="1"/>
  <c r="A81" i="15"/>
  <c r="Z21" i="15" s="1"/>
  <c r="A82" i="15"/>
  <c r="Z22" i="15" s="1"/>
  <c r="A83" i="15"/>
  <c r="Z23" i="15" s="1"/>
  <c r="A84" i="15"/>
  <c r="Z24" i="15" s="1"/>
  <c r="A85" i="15"/>
  <c r="Z25" i="15" s="1"/>
  <c r="A86" i="15"/>
  <c r="Z26" i="15" s="1"/>
  <c r="A87" i="15"/>
  <c r="Z27" i="15" s="1"/>
  <c r="A88" i="15"/>
  <c r="Z28" i="15" s="1"/>
  <c r="A89" i="15"/>
  <c r="Z29" i="15" s="1"/>
  <c r="A90" i="15"/>
  <c r="Z30" i="15" s="1"/>
  <c r="A91" i="15"/>
  <c r="Z31" i="15" s="1"/>
  <c r="A92" i="15"/>
  <c r="Z32" i="15" s="1"/>
  <c r="A93" i="15"/>
  <c r="Z33" i="15" s="1"/>
  <c r="A94" i="15"/>
  <c r="Z34" i="15" s="1"/>
  <c r="A95" i="15"/>
  <c r="Z35" i="15" s="1"/>
  <c r="A96" i="15"/>
  <c r="Z36" i="15" s="1"/>
  <c r="A97" i="15"/>
  <c r="Z37" i="15" s="1"/>
  <c r="A98" i="15"/>
  <c r="Z38" i="15" s="1"/>
  <c r="A99" i="15"/>
  <c r="Z39" i="15" s="1"/>
  <c r="A100" i="15"/>
  <c r="Z40" i="15" s="1"/>
  <c r="A101" i="15"/>
  <c r="Z41" i="15" s="1"/>
  <c r="A102" i="15"/>
  <c r="Z42" i="15" s="1"/>
  <c r="A103" i="15"/>
  <c r="Z43" i="15" s="1"/>
  <c r="A104" i="15"/>
  <c r="Z44" i="15" s="1"/>
  <c r="A105" i="15"/>
  <c r="Z45" i="15" s="1"/>
  <c r="A106" i="15"/>
  <c r="Z46" i="15" s="1"/>
  <c r="A107" i="15"/>
  <c r="Z47" i="15" s="1"/>
  <c r="A108" i="15"/>
  <c r="Z48" i="15" s="1"/>
  <c r="A109" i="15"/>
  <c r="Z49" i="15" s="1"/>
  <c r="A110" i="15"/>
  <c r="Z50" i="15" s="1"/>
  <c r="A111" i="15"/>
  <c r="Z51" i="15" s="1"/>
  <c r="A112" i="15"/>
  <c r="Z52" i="15" s="1"/>
  <c r="A113" i="15"/>
  <c r="Z53" i="15" s="1"/>
  <c r="A114" i="15"/>
  <c r="Z54" i="15" s="1"/>
  <c r="A115" i="15"/>
  <c r="Z55" i="15" s="1"/>
  <c r="A116" i="15"/>
  <c r="Z56" i="15" s="1"/>
  <c r="A117" i="15"/>
  <c r="Z57" i="15" s="1"/>
  <c r="A118" i="15"/>
  <c r="Z58" i="15" s="1"/>
  <c r="A119" i="15"/>
  <c r="Z59" i="15" s="1"/>
  <c r="A120" i="15"/>
  <c r="Z60" i="15" s="1"/>
  <c r="A121" i="15"/>
  <c r="Z61" i="15" s="1"/>
  <c r="A122" i="15"/>
  <c r="Z62" i="15" s="1"/>
  <c r="A123" i="15"/>
  <c r="A124" i="15"/>
  <c r="A125" i="15"/>
  <c r="A126" i="15"/>
  <c r="A127" i="15"/>
  <c r="A128" i="15"/>
  <c r="A129" i="15"/>
  <c r="A130" i="15"/>
  <c r="A131" i="15"/>
  <c r="A132" i="15"/>
  <c r="A133" i="15"/>
  <c r="A134" i="15"/>
  <c r="A135" i="15"/>
  <c r="A136" i="15"/>
  <c r="A137" i="15"/>
  <c r="A138" i="15"/>
  <c r="A139" i="15"/>
  <c r="A140" i="15"/>
  <c r="A141" i="15"/>
  <c r="A142" i="15"/>
  <c r="A143" i="15"/>
  <c r="A144" i="15"/>
  <c r="A145" i="15"/>
  <c r="A146" i="15"/>
  <c r="A147" i="15"/>
  <c r="A148" i="15"/>
  <c r="A149" i="15"/>
  <c r="A150" i="15"/>
  <c r="A151" i="15"/>
  <c r="A152" i="15"/>
  <c r="A153" i="15"/>
  <c r="A154" i="15"/>
  <c r="A155" i="15"/>
  <c r="A156" i="15"/>
  <c r="A157" i="15"/>
  <c r="A158" i="15"/>
  <c r="A159" i="15"/>
  <c r="A160" i="15"/>
  <c r="A161" i="15"/>
  <c r="A162" i="15"/>
  <c r="A163" i="15"/>
  <c r="A164" i="15"/>
  <c r="A165" i="15"/>
  <c r="A166" i="15"/>
  <c r="A167" i="15"/>
  <c r="A168" i="15"/>
  <c r="A169" i="15"/>
  <c r="A170" i="15"/>
  <c r="A171" i="15"/>
  <c r="A172" i="15"/>
  <c r="A173" i="15"/>
  <c r="A174" i="15"/>
  <c r="A175" i="15"/>
  <c r="A176" i="15"/>
  <c r="A177" i="15"/>
  <c r="A178" i="15"/>
  <c r="A179" i="15"/>
  <c r="A180" i="15"/>
  <c r="A181" i="15"/>
  <c r="A182" i="15"/>
  <c r="A183" i="15"/>
  <c r="A184" i="15"/>
  <c r="A185" i="15"/>
  <c r="A186" i="15"/>
  <c r="A187" i="15"/>
  <c r="A188" i="15"/>
  <c r="A189" i="15"/>
  <c r="A190" i="15"/>
  <c r="A191" i="15"/>
  <c r="A192" i="15"/>
  <c r="A193" i="15"/>
  <c r="A194" i="15"/>
  <c r="A195" i="15"/>
  <c r="A196" i="15"/>
  <c r="A197" i="15"/>
  <c r="A198" i="15"/>
  <c r="A199" i="15"/>
  <c r="A200" i="15"/>
  <c r="A201" i="15"/>
  <c r="A202" i="15"/>
  <c r="A203" i="15"/>
  <c r="A204" i="15"/>
  <c r="A205" i="15"/>
  <c r="A206" i="15"/>
  <c r="A207" i="15"/>
  <c r="A208" i="15"/>
  <c r="A209" i="15"/>
  <c r="A210" i="15"/>
  <c r="A211" i="15"/>
  <c r="A212" i="15"/>
  <c r="A213" i="15"/>
  <c r="A214" i="15"/>
  <c r="A215" i="15"/>
  <c r="A216" i="15"/>
  <c r="A217" i="15"/>
  <c r="A218" i="15"/>
  <c r="A219" i="15"/>
  <c r="A220" i="15"/>
  <c r="A221" i="15"/>
  <c r="A222" i="15"/>
  <c r="A223" i="15"/>
  <c r="A224" i="15"/>
  <c r="A225" i="15"/>
  <c r="A226" i="15"/>
  <c r="A227" i="15"/>
  <c r="A228" i="15"/>
  <c r="A229" i="15"/>
  <c r="A230" i="15"/>
  <c r="A231" i="15"/>
  <c r="A232" i="15"/>
  <c r="A233" i="15"/>
  <c r="A234" i="15"/>
  <c r="A235" i="15"/>
  <c r="A236" i="15"/>
  <c r="A237" i="15"/>
  <c r="A238" i="15"/>
  <c r="A239" i="15"/>
  <c r="A240" i="15"/>
  <c r="A241" i="15"/>
  <c r="A242" i="15"/>
  <c r="P2" i="12"/>
  <c r="O2" i="12"/>
  <c r="N2" i="12"/>
  <c r="M2" i="12"/>
  <c r="J1" i="12"/>
  <c r="G63" i="11"/>
  <c r="G64" i="11"/>
  <c r="G65" i="11"/>
  <c r="G66" i="11"/>
  <c r="F63" i="11"/>
  <c r="F64" i="11"/>
  <c r="F65" i="11"/>
  <c r="F66" i="11"/>
  <c r="E63" i="11"/>
  <c r="E64" i="11"/>
  <c r="E65" i="11"/>
  <c r="E66" i="11"/>
  <c r="D63" i="11"/>
  <c r="D64" i="11"/>
  <c r="D65" i="11"/>
  <c r="D66" i="11"/>
  <c r="C63" i="11"/>
  <c r="AB63" i="11" s="1"/>
  <c r="C64" i="11"/>
  <c r="AB64" i="11" s="1"/>
  <c r="C65" i="11"/>
  <c r="AB65" i="11" s="1"/>
  <c r="C66" i="11"/>
  <c r="AB66" i="11" s="1"/>
  <c r="B66" i="11"/>
  <c r="AA6" i="11" s="1"/>
  <c r="A66" i="11"/>
  <c r="Z6" i="11" s="1"/>
  <c r="B63" i="11"/>
  <c r="AA3" i="11" s="1"/>
  <c r="B64" i="11"/>
  <c r="AA4" i="11" s="1"/>
  <c r="B65" i="11"/>
  <c r="AA5" i="11" s="1"/>
  <c r="A63" i="11"/>
  <c r="Z3" i="11" s="1"/>
  <c r="A64" i="11"/>
  <c r="Z4" i="11" s="1"/>
  <c r="A65" i="11"/>
  <c r="Z5" i="11" s="1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G159" i="12"/>
  <c r="G160" i="12"/>
  <c r="G161" i="12"/>
  <c r="G162" i="12"/>
  <c r="G163" i="12"/>
  <c r="G164" i="12"/>
  <c r="G165" i="12"/>
  <c r="G166" i="12"/>
  <c r="G167" i="12"/>
  <c r="G168" i="12"/>
  <c r="G169" i="12"/>
  <c r="G170" i="12"/>
  <c r="G171" i="12"/>
  <c r="G172" i="12"/>
  <c r="G173" i="12"/>
  <c r="G174" i="12"/>
  <c r="G175" i="12"/>
  <c r="G176" i="12"/>
  <c r="G177" i="12"/>
  <c r="G178" i="12"/>
  <c r="G179" i="12"/>
  <c r="G180" i="12"/>
  <c r="G181" i="12"/>
  <c r="G182" i="12"/>
  <c r="G183" i="12"/>
  <c r="G184" i="12"/>
  <c r="G185" i="12"/>
  <c r="G186" i="12"/>
  <c r="G187" i="12"/>
  <c r="G188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203" i="12"/>
  <c r="G204" i="12"/>
  <c r="G205" i="12"/>
  <c r="G206" i="12"/>
  <c r="G207" i="12"/>
  <c r="G208" i="12"/>
  <c r="G209" i="12"/>
  <c r="G210" i="12"/>
  <c r="G211" i="12"/>
  <c r="G212" i="12"/>
  <c r="G213" i="12"/>
  <c r="G214" i="12"/>
  <c r="G215" i="12"/>
  <c r="G216" i="12"/>
  <c r="G217" i="12"/>
  <c r="G218" i="12"/>
  <c r="G219" i="12"/>
  <c r="G220" i="12"/>
  <c r="G221" i="12"/>
  <c r="G222" i="12"/>
  <c r="G223" i="12"/>
  <c r="G224" i="12"/>
  <c r="G225" i="12"/>
  <c r="G226" i="12"/>
  <c r="G227" i="12"/>
  <c r="G228" i="12"/>
  <c r="G229" i="12"/>
  <c r="G230" i="12"/>
  <c r="G231" i="12"/>
  <c r="G232" i="12"/>
  <c r="G233" i="12"/>
  <c r="G234" i="12"/>
  <c r="G235" i="12"/>
  <c r="G236" i="12"/>
  <c r="G237" i="12"/>
  <c r="G238" i="12"/>
  <c r="G239" i="12"/>
  <c r="G240" i="12"/>
  <c r="G241" i="12"/>
  <c r="G242" i="12"/>
  <c r="G243" i="12"/>
  <c r="G244" i="12"/>
  <c r="G245" i="12"/>
  <c r="G246" i="12"/>
  <c r="G247" i="12"/>
  <c r="G248" i="12"/>
  <c r="G249" i="12"/>
  <c r="G250" i="12"/>
  <c r="G251" i="12"/>
  <c r="G252" i="12"/>
  <c r="G253" i="12"/>
  <c r="G254" i="12"/>
  <c r="G255" i="12"/>
  <c r="G256" i="12"/>
  <c r="G257" i="12"/>
  <c r="G258" i="12"/>
  <c r="G259" i="12"/>
  <c r="G260" i="12"/>
  <c r="G261" i="12"/>
  <c r="G262" i="12"/>
  <c r="G263" i="12"/>
  <c r="G264" i="12"/>
  <c r="G265" i="12"/>
  <c r="G266" i="12"/>
  <c r="G267" i="12"/>
  <c r="G268" i="12"/>
  <c r="G269" i="12"/>
  <c r="G270" i="12"/>
  <c r="G271" i="12"/>
  <c r="G272" i="12"/>
  <c r="G273" i="12"/>
  <c r="G274" i="12"/>
  <c r="G275" i="12"/>
  <c r="G276" i="12"/>
  <c r="G277" i="12"/>
  <c r="G278" i="12"/>
  <c r="G279" i="12"/>
  <c r="G280" i="12"/>
  <c r="G281" i="12"/>
  <c r="G282" i="12"/>
  <c r="G283" i="12"/>
  <c r="G284" i="12"/>
  <c r="G285" i="12"/>
  <c r="G286" i="12"/>
  <c r="G287" i="12"/>
  <c r="G288" i="12"/>
  <c r="G289" i="12"/>
  <c r="G290" i="12"/>
  <c r="G291" i="12"/>
  <c r="G292" i="12"/>
  <c r="G293" i="12"/>
  <c r="G294" i="12"/>
  <c r="G295" i="12"/>
  <c r="G296" i="12"/>
  <c r="G297" i="12"/>
  <c r="G298" i="12"/>
  <c r="G299" i="12"/>
  <c r="G300" i="12"/>
  <c r="G301" i="12"/>
  <c r="G30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F225" i="12"/>
  <c r="F226" i="12"/>
  <c r="F227" i="12"/>
  <c r="F228" i="12"/>
  <c r="F229" i="12"/>
  <c r="F230" i="12"/>
  <c r="F231" i="12"/>
  <c r="F232" i="12"/>
  <c r="F233" i="12"/>
  <c r="F234" i="12"/>
  <c r="F235" i="12"/>
  <c r="F236" i="12"/>
  <c r="F237" i="12"/>
  <c r="F238" i="12"/>
  <c r="F239" i="12"/>
  <c r="F240" i="12"/>
  <c r="F241" i="12"/>
  <c r="F242" i="12"/>
  <c r="F243" i="12"/>
  <c r="F244" i="12"/>
  <c r="F245" i="12"/>
  <c r="F246" i="12"/>
  <c r="F247" i="12"/>
  <c r="F248" i="12"/>
  <c r="F249" i="12"/>
  <c r="F250" i="12"/>
  <c r="F251" i="12"/>
  <c r="F252" i="12"/>
  <c r="F253" i="12"/>
  <c r="F254" i="12"/>
  <c r="F255" i="12"/>
  <c r="F256" i="12"/>
  <c r="F257" i="12"/>
  <c r="F258" i="12"/>
  <c r="F259" i="12"/>
  <c r="F260" i="12"/>
  <c r="F261" i="12"/>
  <c r="F262" i="12"/>
  <c r="F263" i="12"/>
  <c r="F264" i="12"/>
  <c r="F265" i="12"/>
  <c r="F266" i="12"/>
  <c r="F267" i="12"/>
  <c r="F268" i="12"/>
  <c r="F269" i="12"/>
  <c r="F270" i="12"/>
  <c r="F271" i="12"/>
  <c r="F272" i="12"/>
  <c r="F273" i="12"/>
  <c r="F274" i="12"/>
  <c r="F275" i="12"/>
  <c r="F276" i="12"/>
  <c r="F277" i="12"/>
  <c r="F278" i="12"/>
  <c r="F279" i="12"/>
  <c r="F280" i="12"/>
  <c r="F281" i="12"/>
  <c r="F282" i="12"/>
  <c r="F283" i="12"/>
  <c r="F284" i="12"/>
  <c r="F285" i="12"/>
  <c r="F286" i="12"/>
  <c r="F287" i="12"/>
  <c r="F288" i="12"/>
  <c r="F289" i="12"/>
  <c r="F290" i="12"/>
  <c r="F291" i="12"/>
  <c r="F292" i="12"/>
  <c r="F293" i="12"/>
  <c r="F294" i="12"/>
  <c r="F295" i="12"/>
  <c r="F296" i="12"/>
  <c r="F297" i="12"/>
  <c r="F298" i="12"/>
  <c r="F299" i="12"/>
  <c r="F300" i="12"/>
  <c r="F301" i="12"/>
  <c r="F302" i="12"/>
  <c r="E123" i="12"/>
  <c r="E124" i="12"/>
  <c r="E125" i="12"/>
  <c r="E126" i="12"/>
  <c r="E127" i="12"/>
  <c r="E128" i="12"/>
  <c r="E129" i="12"/>
  <c r="E130" i="12"/>
  <c r="E131" i="12"/>
  <c r="E132" i="12"/>
  <c r="E133" i="12"/>
  <c r="E134" i="12"/>
  <c r="E135" i="12"/>
  <c r="E136" i="12"/>
  <c r="E137" i="12"/>
  <c r="E138" i="12"/>
  <c r="E139" i="12"/>
  <c r="E140" i="12"/>
  <c r="E141" i="12"/>
  <c r="E142" i="12"/>
  <c r="E143" i="12"/>
  <c r="E144" i="12"/>
  <c r="E145" i="12"/>
  <c r="E146" i="12"/>
  <c r="E147" i="12"/>
  <c r="E148" i="12"/>
  <c r="E149" i="12"/>
  <c r="E150" i="12"/>
  <c r="E151" i="12"/>
  <c r="E152" i="12"/>
  <c r="E153" i="12"/>
  <c r="E154" i="12"/>
  <c r="E155" i="12"/>
  <c r="E156" i="12"/>
  <c r="E157" i="12"/>
  <c r="E158" i="12"/>
  <c r="E159" i="12"/>
  <c r="E160" i="12"/>
  <c r="E161" i="12"/>
  <c r="E162" i="12"/>
  <c r="E163" i="12"/>
  <c r="E164" i="12"/>
  <c r="E165" i="12"/>
  <c r="E166" i="12"/>
  <c r="E167" i="12"/>
  <c r="E168" i="12"/>
  <c r="E169" i="12"/>
  <c r="E170" i="12"/>
  <c r="E171" i="12"/>
  <c r="E172" i="12"/>
  <c r="E173" i="12"/>
  <c r="E174" i="12"/>
  <c r="E175" i="12"/>
  <c r="E176" i="12"/>
  <c r="E177" i="12"/>
  <c r="E178" i="12"/>
  <c r="E179" i="12"/>
  <c r="E180" i="12"/>
  <c r="E181" i="12"/>
  <c r="E182" i="12"/>
  <c r="E183" i="12"/>
  <c r="E184" i="12"/>
  <c r="E185" i="12"/>
  <c r="E186" i="12"/>
  <c r="E187" i="12"/>
  <c r="E188" i="12"/>
  <c r="E189" i="12"/>
  <c r="E190" i="12"/>
  <c r="E191" i="12"/>
  <c r="E192" i="12"/>
  <c r="E193" i="12"/>
  <c r="E194" i="12"/>
  <c r="E195" i="12"/>
  <c r="E196" i="12"/>
  <c r="E197" i="12"/>
  <c r="E198" i="12"/>
  <c r="E199" i="12"/>
  <c r="E200" i="12"/>
  <c r="E201" i="12"/>
  <c r="E202" i="12"/>
  <c r="E203" i="12"/>
  <c r="E204" i="12"/>
  <c r="E205" i="12"/>
  <c r="E206" i="12"/>
  <c r="E207" i="12"/>
  <c r="E208" i="12"/>
  <c r="E209" i="12"/>
  <c r="E210" i="12"/>
  <c r="E211" i="12"/>
  <c r="E212" i="12"/>
  <c r="E213" i="12"/>
  <c r="E214" i="12"/>
  <c r="E215" i="12"/>
  <c r="E216" i="12"/>
  <c r="E217" i="12"/>
  <c r="E218" i="12"/>
  <c r="E219" i="12"/>
  <c r="E220" i="12"/>
  <c r="E221" i="12"/>
  <c r="E222" i="12"/>
  <c r="E223" i="12"/>
  <c r="E224" i="12"/>
  <c r="E225" i="12"/>
  <c r="E226" i="12"/>
  <c r="E227" i="12"/>
  <c r="E228" i="12"/>
  <c r="E229" i="12"/>
  <c r="E230" i="12"/>
  <c r="E231" i="12"/>
  <c r="E232" i="12"/>
  <c r="E233" i="12"/>
  <c r="E234" i="12"/>
  <c r="E235" i="12"/>
  <c r="E236" i="12"/>
  <c r="E237" i="12"/>
  <c r="E238" i="12"/>
  <c r="E239" i="12"/>
  <c r="E240" i="12"/>
  <c r="E241" i="12"/>
  <c r="E242" i="12"/>
  <c r="E243" i="12"/>
  <c r="E244" i="12"/>
  <c r="E245" i="12"/>
  <c r="E246" i="12"/>
  <c r="E247" i="12"/>
  <c r="E248" i="12"/>
  <c r="E249" i="12"/>
  <c r="E250" i="12"/>
  <c r="E251" i="12"/>
  <c r="E252" i="12"/>
  <c r="E253" i="12"/>
  <c r="E254" i="12"/>
  <c r="E255" i="12"/>
  <c r="E256" i="12"/>
  <c r="E257" i="12"/>
  <c r="E258" i="12"/>
  <c r="E259" i="12"/>
  <c r="E260" i="12"/>
  <c r="E261" i="12"/>
  <c r="E262" i="12"/>
  <c r="E263" i="12"/>
  <c r="E264" i="12"/>
  <c r="E265" i="12"/>
  <c r="E266" i="12"/>
  <c r="E267" i="12"/>
  <c r="E268" i="12"/>
  <c r="E269" i="12"/>
  <c r="E270" i="12"/>
  <c r="E271" i="12"/>
  <c r="E272" i="12"/>
  <c r="E273" i="12"/>
  <c r="E274" i="12"/>
  <c r="E275" i="12"/>
  <c r="E276" i="12"/>
  <c r="E277" i="12"/>
  <c r="E278" i="12"/>
  <c r="E279" i="12"/>
  <c r="E280" i="12"/>
  <c r="E281" i="12"/>
  <c r="E282" i="12"/>
  <c r="E283" i="12"/>
  <c r="E284" i="12"/>
  <c r="E285" i="12"/>
  <c r="E286" i="12"/>
  <c r="E287" i="12"/>
  <c r="E288" i="12"/>
  <c r="E289" i="12"/>
  <c r="E290" i="12"/>
  <c r="E291" i="12"/>
  <c r="E292" i="12"/>
  <c r="E293" i="12"/>
  <c r="E294" i="12"/>
  <c r="E295" i="12"/>
  <c r="E296" i="12"/>
  <c r="E297" i="12"/>
  <c r="E298" i="12"/>
  <c r="E299" i="12"/>
  <c r="E300" i="12"/>
  <c r="E301" i="12"/>
  <c r="E30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185" i="12"/>
  <c r="D186" i="12"/>
  <c r="D187" i="12"/>
  <c r="D188" i="12"/>
  <c r="D189" i="12"/>
  <c r="D190" i="12"/>
  <c r="D191" i="12"/>
  <c r="D192" i="12"/>
  <c r="D193" i="12"/>
  <c r="D194" i="12"/>
  <c r="D195" i="12"/>
  <c r="D196" i="12"/>
  <c r="D197" i="12"/>
  <c r="D198" i="12"/>
  <c r="D199" i="12"/>
  <c r="D200" i="12"/>
  <c r="D201" i="12"/>
  <c r="D202" i="12"/>
  <c r="D203" i="12"/>
  <c r="D204" i="12"/>
  <c r="D205" i="12"/>
  <c r="D206" i="12"/>
  <c r="D207" i="12"/>
  <c r="D208" i="12"/>
  <c r="D209" i="12"/>
  <c r="D210" i="12"/>
  <c r="D211" i="12"/>
  <c r="D212" i="12"/>
  <c r="D213" i="12"/>
  <c r="D214" i="12"/>
  <c r="D215" i="12"/>
  <c r="D216" i="12"/>
  <c r="D217" i="12"/>
  <c r="D218" i="12"/>
  <c r="D219" i="12"/>
  <c r="D220" i="12"/>
  <c r="D221" i="12"/>
  <c r="D222" i="12"/>
  <c r="D223" i="12"/>
  <c r="D224" i="12"/>
  <c r="D225" i="12"/>
  <c r="D226" i="12"/>
  <c r="D227" i="12"/>
  <c r="D228" i="12"/>
  <c r="D229" i="12"/>
  <c r="D230" i="12"/>
  <c r="D231" i="12"/>
  <c r="D232" i="12"/>
  <c r="D233" i="12"/>
  <c r="D234" i="12"/>
  <c r="D235" i="12"/>
  <c r="D236" i="12"/>
  <c r="D237" i="12"/>
  <c r="D238" i="12"/>
  <c r="D239" i="12"/>
  <c r="D240" i="12"/>
  <c r="D241" i="12"/>
  <c r="D242" i="12"/>
  <c r="D243" i="12"/>
  <c r="D244" i="12"/>
  <c r="D245" i="12"/>
  <c r="D246" i="12"/>
  <c r="D247" i="12"/>
  <c r="D248" i="12"/>
  <c r="D249" i="12"/>
  <c r="D250" i="12"/>
  <c r="D251" i="12"/>
  <c r="D252" i="12"/>
  <c r="D253" i="12"/>
  <c r="D254" i="12"/>
  <c r="D255" i="12"/>
  <c r="D256" i="12"/>
  <c r="D257" i="12"/>
  <c r="D258" i="12"/>
  <c r="D259" i="12"/>
  <c r="D260" i="12"/>
  <c r="D261" i="12"/>
  <c r="D262" i="12"/>
  <c r="D263" i="12"/>
  <c r="D264" i="12"/>
  <c r="D265" i="12"/>
  <c r="D266" i="12"/>
  <c r="D267" i="12"/>
  <c r="D268" i="12"/>
  <c r="D269" i="12"/>
  <c r="D270" i="12"/>
  <c r="D271" i="12"/>
  <c r="D272" i="12"/>
  <c r="D273" i="12"/>
  <c r="D274" i="12"/>
  <c r="D275" i="12"/>
  <c r="D276" i="12"/>
  <c r="D277" i="12"/>
  <c r="D278" i="12"/>
  <c r="D279" i="12"/>
  <c r="D280" i="12"/>
  <c r="D281" i="12"/>
  <c r="D282" i="12"/>
  <c r="D283" i="12"/>
  <c r="D284" i="12"/>
  <c r="D285" i="12"/>
  <c r="D286" i="12"/>
  <c r="D287" i="12"/>
  <c r="D288" i="12"/>
  <c r="D289" i="12"/>
  <c r="D290" i="12"/>
  <c r="D291" i="12"/>
  <c r="D292" i="12"/>
  <c r="D293" i="12"/>
  <c r="D294" i="12"/>
  <c r="D295" i="12"/>
  <c r="D296" i="12"/>
  <c r="D297" i="12"/>
  <c r="D298" i="12"/>
  <c r="D299" i="12"/>
  <c r="D300" i="12"/>
  <c r="D301" i="12"/>
  <c r="D302" i="12"/>
  <c r="C123" i="12"/>
  <c r="C124" i="12"/>
  <c r="C125" i="12"/>
  <c r="C126" i="12"/>
  <c r="C127" i="12"/>
  <c r="C128" i="12"/>
  <c r="C129" i="12"/>
  <c r="C130" i="12"/>
  <c r="C131" i="12"/>
  <c r="C132" i="12"/>
  <c r="C133" i="12"/>
  <c r="C134" i="12"/>
  <c r="C135" i="12"/>
  <c r="C136" i="12"/>
  <c r="C137" i="12"/>
  <c r="C138" i="12"/>
  <c r="C139" i="12"/>
  <c r="C140" i="12"/>
  <c r="C141" i="12"/>
  <c r="C142" i="12"/>
  <c r="C143" i="12"/>
  <c r="C144" i="12"/>
  <c r="C145" i="12"/>
  <c r="C146" i="12"/>
  <c r="C147" i="12"/>
  <c r="C148" i="12"/>
  <c r="C149" i="12"/>
  <c r="C150" i="12"/>
  <c r="C151" i="12"/>
  <c r="C152" i="12"/>
  <c r="C153" i="12"/>
  <c r="C154" i="12"/>
  <c r="C155" i="12"/>
  <c r="C156" i="12"/>
  <c r="C157" i="12"/>
  <c r="C158" i="12"/>
  <c r="C159" i="12"/>
  <c r="C160" i="12"/>
  <c r="C161" i="12"/>
  <c r="C162" i="12"/>
  <c r="C163" i="12"/>
  <c r="C164" i="12"/>
  <c r="C165" i="12"/>
  <c r="C166" i="12"/>
  <c r="C167" i="12"/>
  <c r="C168" i="12"/>
  <c r="C169" i="12"/>
  <c r="C170" i="12"/>
  <c r="C171" i="12"/>
  <c r="C172" i="12"/>
  <c r="C173" i="12"/>
  <c r="C174" i="12"/>
  <c r="C175" i="12"/>
  <c r="C176" i="12"/>
  <c r="C177" i="12"/>
  <c r="C178" i="12"/>
  <c r="C179" i="12"/>
  <c r="C180" i="12"/>
  <c r="C181" i="12"/>
  <c r="C182" i="12"/>
  <c r="C183" i="12"/>
  <c r="C184" i="12"/>
  <c r="C185" i="12"/>
  <c r="C186" i="12"/>
  <c r="C187" i="12"/>
  <c r="C188" i="12"/>
  <c r="C189" i="12"/>
  <c r="C190" i="12"/>
  <c r="C191" i="12"/>
  <c r="C192" i="12"/>
  <c r="C193" i="12"/>
  <c r="C194" i="12"/>
  <c r="C195" i="12"/>
  <c r="C196" i="12"/>
  <c r="C197" i="12"/>
  <c r="C198" i="12"/>
  <c r="C199" i="12"/>
  <c r="C200" i="12"/>
  <c r="C201" i="12"/>
  <c r="C202" i="12"/>
  <c r="C203" i="12"/>
  <c r="C204" i="12"/>
  <c r="C205" i="12"/>
  <c r="C206" i="12"/>
  <c r="C207" i="12"/>
  <c r="C208" i="12"/>
  <c r="C209" i="12"/>
  <c r="C210" i="12"/>
  <c r="C211" i="12"/>
  <c r="C212" i="12"/>
  <c r="C213" i="12"/>
  <c r="C214" i="12"/>
  <c r="C215" i="12"/>
  <c r="C216" i="12"/>
  <c r="C217" i="12"/>
  <c r="C218" i="12"/>
  <c r="C219" i="12"/>
  <c r="C220" i="12"/>
  <c r="C221" i="12"/>
  <c r="C222" i="12"/>
  <c r="C223" i="12"/>
  <c r="C224" i="12"/>
  <c r="C225" i="12"/>
  <c r="C226" i="12"/>
  <c r="C227" i="12"/>
  <c r="C228" i="12"/>
  <c r="C229" i="12"/>
  <c r="C230" i="12"/>
  <c r="C231" i="12"/>
  <c r="C232" i="12"/>
  <c r="C233" i="12"/>
  <c r="C234" i="12"/>
  <c r="C235" i="12"/>
  <c r="C236" i="12"/>
  <c r="C237" i="12"/>
  <c r="C238" i="12"/>
  <c r="C239" i="12"/>
  <c r="C240" i="12"/>
  <c r="C241" i="12"/>
  <c r="C242" i="12"/>
  <c r="C243" i="12"/>
  <c r="C244" i="12"/>
  <c r="C245" i="12"/>
  <c r="C246" i="12"/>
  <c r="C247" i="12"/>
  <c r="C248" i="12"/>
  <c r="C249" i="12"/>
  <c r="C250" i="12"/>
  <c r="C251" i="12"/>
  <c r="C252" i="12"/>
  <c r="C253" i="12"/>
  <c r="C254" i="12"/>
  <c r="C255" i="12"/>
  <c r="C256" i="12"/>
  <c r="C257" i="12"/>
  <c r="C258" i="12"/>
  <c r="C259" i="12"/>
  <c r="C260" i="12"/>
  <c r="C261" i="12"/>
  <c r="C262" i="12"/>
  <c r="C263" i="12"/>
  <c r="C264" i="12"/>
  <c r="C265" i="12"/>
  <c r="C266" i="12"/>
  <c r="C267" i="12"/>
  <c r="C268" i="12"/>
  <c r="C269" i="12"/>
  <c r="C270" i="12"/>
  <c r="C271" i="12"/>
  <c r="C272" i="12"/>
  <c r="C273" i="12"/>
  <c r="C274" i="12"/>
  <c r="C275" i="12"/>
  <c r="C276" i="12"/>
  <c r="C277" i="12"/>
  <c r="C278" i="12"/>
  <c r="C279" i="12"/>
  <c r="C280" i="12"/>
  <c r="C281" i="12"/>
  <c r="C282" i="12"/>
  <c r="C283" i="12"/>
  <c r="C284" i="12"/>
  <c r="C285" i="12"/>
  <c r="C286" i="12"/>
  <c r="C287" i="12"/>
  <c r="C288" i="12"/>
  <c r="C289" i="12"/>
  <c r="C290" i="12"/>
  <c r="C291" i="12"/>
  <c r="C292" i="12"/>
  <c r="C293" i="12"/>
  <c r="C294" i="12"/>
  <c r="C295" i="12"/>
  <c r="C296" i="12"/>
  <c r="C297" i="12"/>
  <c r="C298" i="12"/>
  <c r="C299" i="12"/>
  <c r="C300" i="12"/>
  <c r="C301" i="12"/>
  <c r="C302" i="12"/>
  <c r="B123" i="12"/>
  <c r="AA63" i="12" s="1"/>
  <c r="B124" i="12"/>
  <c r="AA64" i="12" s="1"/>
  <c r="B125" i="12"/>
  <c r="AA65" i="12" s="1"/>
  <c r="B126" i="12"/>
  <c r="AA66" i="12" s="1"/>
  <c r="B127" i="12"/>
  <c r="AA67" i="12" s="1"/>
  <c r="B128" i="12"/>
  <c r="AA68" i="12" s="1"/>
  <c r="B129" i="12"/>
  <c r="AA69" i="12" s="1"/>
  <c r="B130" i="12"/>
  <c r="AA70" i="12" s="1"/>
  <c r="B131" i="12"/>
  <c r="AA71" i="12" s="1"/>
  <c r="B132" i="12"/>
  <c r="AA72" i="12" s="1"/>
  <c r="B133" i="12"/>
  <c r="AA73" i="12" s="1"/>
  <c r="B134" i="12"/>
  <c r="AA74" i="12" s="1"/>
  <c r="B135" i="12"/>
  <c r="AA75" i="12" s="1"/>
  <c r="B136" i="12"/>
  <c r="AA76" i="12" s="1"/>
  <c r="B137" i="12"/>
  <c r="AA77" i="12" s="1"/>
  <c r="B138" i="12"/>
  <c r="AA78" i="12" s="1"/>
  <c r="B139" i="12"/>
  <c r="AA79" i="12" s="1"/>
  <c r="B140" i="12"/>
  <c r="AA80" i="12" s="1"/>
  <c r="B141" i="12"/>
  <c r="AA81" i="12" s="1"/>
  <c r="B142" i="12"/>
  <c r="AA82" i="12" s="1"/>
  <c r="B143" i="12"/>
  <c r="AA83" i="12" s="1"/>
  <c r="B144" i="12"/>
  <c r="AA84" i="12" s="1"/>
  <c r="B145" i="12"/>
  <c r="AA85" i="12" s="1"/>
  <c r="B146" i="12"/>
  <c r="AA86" i="12" s="1"/>
  <c r="B147" i="12"/>
  <c r="AA87" i="12" s="1"/>
  <c r="B148" i="12"/>
  <c r="AA88" i="12" s="1"/>
  <c r="B149" i="12"/>
  <c r="AA89" i="12" s="1"/>
  <c r="B150" i="12"/>
  <c r="AA90" i="12" s="1"/>
  <c r="B151" i="12"/>
  <c r="AA91" i="12" s="1"/>
  <c r="B152" i="12"/>
  <c r="AA92" i="12" s="1"/>
  <c r="B153" i="12"/>
  <c r="AA93" i="12" s="1"/>
  <c r="B154" i="12"/>
  <c r="AA94" i="12" s="1"/>
  <c r="B155" i="12"/>
  <c r="AA95" i="12" s="1"/>
  <c r="B156" i="12"/>
  <c r="AA96" i="12" s="1"/>
  <c r="B157" i="12"/>
  <c r="AA97" i="12" s="1"/>
  <c r="B158" i="12"/>
  <c r="AA98" i="12" s="1"/>
  <c r="B159" i="12"/>
  <c r="AA99" i="12" s="1"/>
  <c r="B160" i="12"/>
  <c r="AA100" i="12" s="1"/>
  <c r="B161" i="12"/>
  <c r="AA101" i="12" s="1"/>
  <c r="B162" i="12"/>
  <c r="AA102" i="12" s="1"/>
  <c r="B163" i="12"/>
  <c r="AA103" i="12" s="1"/>
  <c r="B164" i="12"/>
  <c r="AA104" i="12" s="1"/>
  <c r="B165" i="12"/>
  <c r="AA105" i="12" s="1"/>
  <c r="B166" i="12"/>
  <c r="AA106" i="12" s="1"/>
  <c r="B167" i="12"/>
  <c r="AA107" i="12" s="1"/>
  <c r="B168" i="12"/>
  <c r="AA108" i="12" s="1"/>
  <c r="B169" i="12"/>
  <c r="AA109" i="12" s="1"/>
  <c r="B170" i="12"/>
  <c r="AA110" i="12" s="1"/>
  <c r="B171" i="12"/>
  <c r="AA111" i="12" s="1"/>
  <c r="B172" i="12"/>
  <c r="AA112" i="12" s="1"/>
  <c r="B173" i="12"/>
  <c r="AA113" i="12" s="1"/>
  <c r="B174" i="12"/>
  <c r="AA114" i="12" s="1"/>
  <c r="B175" i="12"/>
  <c r="AA115" i="12" s="1"/>
  <c r="B176" i="12"/>
  <c r="AA116" i="12" s="1"/>
  <c r="B177" i="12"/>
  <c r="AA117" i="12" s="1"/>
  <c r="B178" i="12"/>
  <c r="AA118" i="12" s="1"/>
  <c r="B179" i="12"/>
  <c r="AA119" i="12" s="1"/>
  <c r="B180" i="12"/>
  <c r="AA120" i="12" s="1"/>
  <c r="B181" i="12"/>
  <c r="AA121" i="12" s="1"/>
  <c r="B182" i="12"/>
  <c r="AA122" i="12" s="1"/>
  <c r="B183" i="12"/>
  <c r="B184" i="12"/>
  <c r="B185" i="12"/>
  <c r="B186" i="12"/>
  <c r="B187" i="12"/>
  <c r="B188" i="12"/>
  <c r="B189" i="12"/>
  <c r="B190" i="12"/>
  <c r="B191" i="12"/>
  <c r="B192" i="12"/>
  <c r="B193" i="12"/>
  <c r="B194" i="12"/>
  <c r="B195" i="12"/>
  <c r="B196" i="12"/>
  <c r="B197" i="12"/>
  <c r="B198" i="12"/>
  <c r="B199" i="12"/>
  <c r="B200" i="12"/>
  <c r="B201" i="12"/>
  <c r="B202" i="12"/>
  <c r="B203" i="12"/>
  <c r="B204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3" i="12"/>
  <c r="B224" i="12"/>
  <c r="B225" i="12"/>
  <c r="B226" i="12"/>
  <c r="B227" i="12"/>
  <c r="B228" i="12"/>
  <c r="B229" i="12"/>
  <c r="B230" i="12"/>
  <c r="B231" i="12"/>
  <c r="B232" i="12"/>
  <c r="B233" i="12"/>
  <c r="B234" i="12"/>
  <c r="B235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49" i="12"/>
  <c r="B250" i="12"/>
  <c r="B251" i="12"/>
  <c r="B252" i="12"/>
  <c r="B253" i="12"/>
  <c r="B254" i="12"/>
  <c r="B255" i="12"/>
  <c r="B256" i="12"/>
  <c r="B257" i="12"/>
  <c r="B258" i="12"/>
  <c r="B259" i="12"/>
  <c r="B260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73" i="12"/>
  <c r="B274" i="12"/>
  <c r="B275" i="12"/>
  <c r="B276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2" i="12"/>
  <c r="B293" i="12"/>
  <c r="B294" i="12"/>
  <c r="B295" i="12"/>
  <c r="B296" i="12"/>
  <c r="B297" i="12"/>
  <c r="B298" i="12"/>
  <c r="B299" i="12"/>
  <c r="B300" i="12"/>
  <c r="B301" i="12"/>
  <c r="B302" i="12"/>
  <c r="A123" i="12"/>
  <c r="Z63" i="12" s="1"/>
  <c r="A124" i="12"/>
  <c r="Z64" i="12" s="1"/>
  <c r="A125" i="12"/>
  <c r="Z65" i="12" s="1"/>
  <c r="A126" i="12"/>
  <c r="Z66" i="12" s="1"/>
  <c r="A127" i="12"/>
  <c r="Z67" i="12" s="1"/>
  <c r="A128" i="12"/>
  <c r="Z68" i="12" s="1"/>
  <c r="A129" i="12"/>
  <c r="Z69" i="12" s="1"/>
  <c r="A130" i="12"/>
  <c r="Z70" i="12" s="1"/>
  <c r="A131" i="12"/>
  <c r="Z71" i="12" s="1"/>
  <c r="A132" i="12"/>
  <c r="Z72" i="12" s="1"/>
  <c r="A133" i="12"/>
  <c r="Z73" i="12" s="1"/>
  <c r="A134" i="12"/>
  <c r="Z74" i="12" s="1"/>
  <c r="A135" i="12"/>
  <c r="Z75" i="12" s="1"/>
  <c r="A136" i="12"/>
  <c r="Z76" i="12" s="1"/>
  <c r="A137" i="12"/>
  <c r="Z77" i="12" s="1"/>
  <c r="A138" i="12"/>
  <c r="Z78" i="12" s="1"/>
  <c r="A139" i="12"/>
  <c r="Z79" i="12" s="1"/>
  <c r="A140" i="12"/>
  <c r="Z80" i="12" s="1"/>
  <c r="A141" i="12"/>
  <c r="Z81" i="12" s="1"/>
  <c r="A142" i="12"/>
  <c r="Z82" i="12" s="1"/>
  <c r="A143" i="12"/>
  <c r="Z83" i="12" s="1"/>
  <c r="A144" i="12"/>
  <c r="Z84" i="12" s="1"/>
  <c r="A145" i="12"/>
  <c r="Z85" i="12" s="1"/>
  <c r="A146" i="12"/>
  <c r="Z86" i="12" s="1"/>
  <c r="A147" i="12"/>
  <c r="Z87" i="12" s="1"/>
  <c r="A148" i="12"/>
  <c r="Z88" i="12" s="1"/>
  <c r="A149" i="12"/>
  <c r="Z89" i="12" s="1"/>
  <c r="A150" i="12"/>
  <c r="Z90" i="12" s="1"/>
  <c r="A151" i="12"/>
  <c r="Z91" i="12" s="1"/>
  <c r="A152" i="12"/>
  <c r="Z92" i="12" s="1"/>
  <c r="A153" i="12"/>
  <c r="Z93" i="12" s="1"/>
  <c r="A154" i="12"/>
  <c r="Z94" i="12" s="1"/>
  <c r="A155" i="12"/>
  <c r="Z95" i="12" s="1"/>
  <c r="A156" i="12"/>
  <c r="Z96" i="12" s="1"/>
  <c r="A157" i="12"/>
  <c r="Z97" i="12" s="1"/>
  <c r="A158" i="12"/>
  <c r="Z98" i="12" s="1"/>
  <c r="A159" i="12"/>
  <c r="Z99" i="12" s="1"/>
  <c r="A160" i="12"/>
  <c r="Z100" i="12" s="1"/>
  <c r="A161" i="12"/>
  <c r="Z101" i="12" s="1"/>
  <c r="A162" i="12"/>
  <c r="Z102" i="12" s="1"/>
  <c r="A163" i="12"/>
  <c r="Z103" i="12" s="1"/>
  <c r="A164" i="12"/>
  <c r="Z104" i="12" s="1"/>
  <c r="A165" i="12"/>
  <c r="Z105" i="12" s="1"/>
  <c r="A166" i="12"/>
  <c r="Z106" i="12" s="1"/>
  <c r="A167" i="12"/>
  <c r="Z107" i="12" s="1"/>
  <c r="A168" i="12"/>
  <c r="Z108" i="12" s="1"/>
  <c r="A169" i="12"/>
  <c r="Z109" i="12" s="1"/>
  <c r="A170" i="12"/>
  <c r="Z110" i="12" s="1"/>
  <c r="A171" i="12"/>
  <c r="Z111" i="12" s="1"/>
  <c r="A172" i="12"/>
  <c r="Z112" i="12" s="1"/>
  <c r="A173" i="12"/>
  <c r="Z113" i="12" s="1"/>
  <c r="A174" i="12"/>
  <c r="Z114" i="12" s="1"/>
  <c r="A175" i="12"/>
  <c r="Z115" i="12" s="1"/>
  <c r="A176" i="12"/>
  <c r="Z116" i="12" s="1"/>
  <c r="A177" i="12"/>
  <c r="Z117" i="12" s="1"/>
  <c r="A178" i="12"/>
  <c r="Z118" i="12" s="1"/>
  <c r="A179" i="12"/>
  <c r="Z119" i="12" s="1"/>
  <c r="A180" i="12"/>
  <c r="Z120" i="12" s="1"/>
  <c r="A181" i="12"/>
  <c r="Z121" i="12" s="1"/>
  <c r="A182" i="12"/>
  <c r="Z122" i="12" s="1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G243" i="11"/>
  <c r="G244" i="11"/>
  <c r="G245" i="11"/>
  <c r="G246" i="11"/>
  <c r="G247" i="11"/>
  <c r="G248" i="11"/>
  <c r="G249" i="11"/>
  <c r="G250" i="11"/>
  <c r="G251" i="11"/>
  <c r="G252" i="11"/>
  <c r="G253" i="11"/>
  <c r="G254" i="11"/>
  <c r="G255" i="11"/>
  <c r="G256" i="11"/>
  <c r="G257" i="11"/>
  <c r="G258" i="11"/>
  <c r="G259" i="11"/>
  <c r="G260" i="11"/>
  <c r="G261" i="11"/>
  <c r="G262" i="11"/>
  <c r="G263" i="11"/>
  <c r="G264" i="11"/>
  <c r="G265" i="11"/>
  <c r="G266" i="11"/>
  <c r="G267" i="11"/>
  <c r="G268" i="11"/>
  <c r="G269" i="11"/>
  <c r="G270" i="11"/>
  <c r="G271" i="11"/>
  <c r="G272" i="11"/>
  <c r="G273" i="11"/>
  <c r="G274" i="11"/>
  <c r="G275" i="11"/>
  <c r="G276" i="11"/>
  <c r="G277" i="11"/>
  <c r="G278" i="11"/>
  <c r="G279" i="11"/>
  <c r="G280" i="11"/>
  <c r="G281" i="11"/>
  <c r="G282" i="11"/>
  <c r="G283" i="11"/>
  <c r="G284" i="11"/>
  <c r="G285" i="11"/>
  <c r="G286" i="11"/>
  <c r="G287" i="11"/>
  <c r="G288" i="11"/>
  <c r="G289" i="11"/>
  <c r="G290" i="11"/>
  <c r="G291" i="11"/>
  <c r="G292" i="11"/>
  <c r="G293" i="11"/>
  <c r="G294" i="11"/>
  <c r="G295" i="11"/>
  <c r="G296" i="11"/>
  <c r="G297" i="11"/>
  <c r="G298" i="11"/>
  <c r="G299" i="11"/>
  <c r="G300" i="11"/>
  <c r="G301" i="11"/>
  <c r="G302" i="11"/>
  <c r="F243" i="11"/>
  <c r="F244" i="11"/>
  <c r="F245" i="11"/>
  <c r="F246" i="11"/>
  <c r="F247" i="11"/>
  <c r="F248" i="11"/>
  <c r="F249" i="11"/>
  <c r="F250" i="11"/>
  <c r="F251" i="11"/>
  <c r="F252" i="11"/>
  <c r="F253" i="11"/>
  <c r="F254" i="11"/>
  <c r="F255" i="11"/>
  <c r="F256" i="11"/>
  <c r="F257" i="11"/>
  <c r="F258" i="11"/>
  <c r="F259" i="11"/>
  <c r="F260" i="11"/>
  <c r="F261" i="11"/>
  <c r="F262" i="11"/>
  <c r="F263" i="11"/>
  <c r="F264" i="11"/>
  <c r="F265" i="11"/>
  <c r="F266" i="11"/>
  <c r="F267" i="11"/>
  <c r="F268" i="11"/>
  <c r="F269" i="11"/>
  <c r="F270" i="11"/>
  <c r="F271" i="11"/>
  <c r="F272" i="11"/>
  <c r="F273" i="11"/>
  <c r="F274" i="11"/>
  <c r="F275" i="11"/>
  <c r="F276" i="11"/>
  <c r="F277" i="11"/>
  <c r="F278" i="11"/>
  <c r="F279" i="11"/>
  <c r="F280" i="11"/>
  <c r="F281" i="11"/>
  <c r="F282" i="11"/>
  <c r="F283" i="11"/>
  <c r="F284" i="11"/>
  <c r="F285" i="11"/>
  <c r="F286" i="11"/>
  <c r="F287" i="11"/>
  <c r="F288" i="11"/>
  <c r="F289" i="11"/>
  <c r="F290" i="11"/>
  <c r="F291" i="11"/>
  <c r="F292" i="11"/>
  <c r="F293" i="11"/>
  <c r="F294" i="11"/>
  <c r="F295" i="11"/>
  <c r="F296" i="11"/>
  <c r="F297" i="11"/>
  <c r="F298" i="11"/>
  <c r="F299" i="11"/>
  <c r="F300" i="11"/>
  <c r="F301" i="11"/>
  <c r="F302" i="11"/>
  <c r="E243" i="11"/>
  <c r="E244" i="11"/>
  <c r="E245" i="11"/>
  <c r="E246" i="11"/>
  <c r="E247" i="11"/>
  <c r="E248" i="11"/>
  <c r="E249" i="11"/>
  <c r="E250" i="11"/>
  <c r="E251" i="11"/>
  <c r="E252" i="11"/>
  <c r="E253" i="11"/>
  <c r="E254" i="11"/>
  <c r="E255" i="11"/>
  <c r="E256" i="11"/>
  <c r="E257" i="11"/>
  <c r="E258" i="11"/>
  <c r="E259" i="11"/>
  <c r="E260" i="11"/>
  <c r="E261" i="11"/>
  <c r="E262" i="11"/>
  <c r="E263" i="11"/>
  <c r="E264" i="11"/>
  <c r="E265" i="11"/>
  <c r="E266" i="11"/>
  <c r="E267" i="11"/>
  <c r="E268" i="11"/>
  <c r="E269" i="11"/>
  <c r="E270" i="11"/>
  <c r="E271" i="11"/>
  <c r="E272" i="11"/>
  <c r="E273" i="11"/>
  <c r="E274" i="11"/>
  <c r="E275" i="11"/>
  <c r="E276" i="11"/>
  <c r="E277" i="11"/>
  <c r="E278" i="11"/>
  <c r="E279" i="11"/>
  <c r="E280" i="11"/>
  <c r="E281" i="11"/>
  <c r="E282" i="11"/>
  <c r="E283" i="11"/>
  <c r="E284" i="11"/>
  <c r="E285" i="11"/>
  <c r="E286" i="11"/>
  <c r="E287" i="11"/>
  <c r="E288" i="11"/>
  <c r="E289" i="11"/>
  <c r="E290" i="11"/>
  <c r="E291" i="11"/>
  <c r="E292" i="11"/>
  <c r="E293" i="11"/>
  <c r="E294" i="11"/>
  <c r="E295" i="11"/>
  <c r="E296" i="11"/>
  <c r="E297" i="11"/>
  <c r="E298" i="11"/>
  <c r="E299" i="11"/>
  <c r="E300" i="11"/>
  <c r="E301" i="11"/>
  <c r="E302" i="11"/>
  <c r="D243" i="11"/>
  <c r="D244" i="11"/>
  <c r="D245" i="11"/>
  <c r="D246" i="11"/>
  <c r="D247" i="11"/>
  <c r="D248" i="11"/>
  <c r="D249" i="11"/>
  <c r="D250" i="11"/>
  <c r="D251" i="11"/>
  <c r="D252" i="11"/>
  <c r="D253" i="11"/>
  <c r="D254" i="11"/>
  <c r="D255" i="11"/>
  <c r="D256" i="11"/>
  <c r="D257" i="11"/>
  <c r="D258" i="11"/>
  <c r="D259" i="11"/>
  <c r="D260" i="11"/>
  <c r="D261" i="11"/>
  <c r="D262" i="11"/>
  <c r="D263" i="11"/>
  <c r="D264" i="11"/>
  <c r="D265" i="11"/>
  <c r="D266" i="11"/>
  <c r="D267" i="11"/>
  <c r="D268" i="11"/>
  <c r="D269" i="11"/>
  <c r="D270" i="11"/>
  <c r="D271" i="11"/>
  <c r="D272" i="11"/>
  <c r="D273" i="11"/>
  <c r="D274" i="11"/>
  <c r="D275" i="11"/>
  <c r="D276" i="11"/>
  <c r="D277" i="11"/>
  <c r="D278" i="11"/>
  <c r="D279" i="11"/>
  <c r="D280" i="11"/>
  <c r="D281" i="11"/>
  <c r="D282" i="11"/>
  <c r="D283" i="11"/>
  <c r="D284" i="11"/>
  <c r="D285" i="11"/>
  <c r="D286" i="11"/>
  <c r="D287" i="11"/>
  <c r="D288" i="11"/>
  <c r="D289" i="11"/>
  <c r="D290" i="11"/>
  <c r="D291" i="11"/>
  <c r="D292" i="11"/>
  <c r="D293" i="11"/>
  <c r="D294" i="11"/>
  <c r="D295" i="11"/>
  <c r="D296" i="11"/>
  <c r="D297" i="11"/>
  <c r="D298" i="11"/>
  <c r="D299" i="11"/>
  <c r="D300" i="11"/>
  <c r="D301" i="11"/>
  <c r="D302" i="11"/>
  <c r="B243" i="11"/>
  <c r="B244" i="11"/>
  <c r="B245" i="11"/>
  <c r="B246" i="11"/>
  <c r="B247" i="11"/>
  <c r="B248" i="11"/>
  <c r="B249" i="11"/>
  <c r="B250" i="11"/>
  <c r="B251" i="11"/>
  <c r="B252" i="11"/>
  <c r="B253" i="11"/>
  <c r="B254" i="11"/>
  <c r="B255" i="11"/>
  <c r="B256" i="11"/>
  <c r="B257" i="11"/>
  <c r="B258" i="11"/>
  <c r="B259" i="11"/>
  <c r="B260" i="11"/>
  <c r="B261" i="11"/>
  <c r="B262" i="11"/>
  <c r="B263" i="11"/>
  <c r="B264" i="11"/>
  <c r="B265" i="11"/>
  <c r="B266" i="11"/>
  <c r="B267" i="11"/>
  <c r="B268" i="11"/>
  <c r="B269" i="11"/>
  <c r="B270" i="11"/>
  <c r="B271" i="11"/>
  <c r="B272" i="11"/>
  <c r="B273" i="11"/>
  <c r="B274" i="11"/>
  <c r="B275" i="11"/>
  <c r="B276" i="11"/>
  <c r="B277" i="11"/>
  <c r="B278" i="11"/>
  <c r="B279" i="11"/>
  <c r="B280" i="11"/>
  <c r="B281" i="11"/>
  <c r="B282" i="11"/>
  <c r="B283" i="11"/>
  <c r="B284" i="11"/>
  <c r="B285" i="11"/>
  <c r="B286" i="11"/>
  <c r="B287" i="11"/>
  <c r="B288" i="11"/>
  <c r="B289" i="11"/>
  <c r="B290" i="11"/>
  <c r="B291" i="11"/>
  <c r="B292" i="11"/>
  <c r="B293" i="11"/>
  <c r="B294" i="11"/>
  <c r="B295" i="11"/>
  <c r="B296" i="11"/>
  <c r="B297" i="11"/>
  <c r="B298" i="11"/>
  <c r="B299" i="11"/>
  <c r="B300" i="11"/>
  <c r="B301" i="11"/>
  <c r="B302" i="11"/>
  <c r="C243" i="11"/>
  <c r="C244" i="11"/>
  <c r="C245" i="11"/>
  <c r="C246" i="11"/>
  <c r="C247" i="11"/>
  <c r="L7" i="11" s="1"/>
  <c r="C248" i="11"/>
  <c r="C249" i="11"/>
  <c r="C250" i="11"/>
  <c r="C251" i="11"/>
  <c r="C252" i="11"/>
  <c r="C253" i="11"/>
  <c r="C254" i="11"/>
  <c r="C255" i="11"/>
  <c r="C256" i="11"/>
  <c r="C257" i="11"/>
  <c r="C258" i="11"/>
  <c r="C259" i="11"/>
  <c r="C260" i="11"/>
  <c r="C261" i="11"/>
  <c r="C262" i="11"/>
  <c r="C263" i="11"/>
  <c r="C264" i="11"/>
  <c r="C265" i="11"/>
  <c r="C266" i="11"/>
  <c r="C267" i="11"/>
  <c r="C268" i="11"/>
  <c r="C269" i="11"/>
  <c r="C270" i="11"/>
  <c r="C271" i="11"/>
  <c r="C272" i="11"/>
  <c r="C273" i="11"/>
  <c r="C274" i="11"/>
  <c r="C275" i="11"/>
  <c r="C276" i="11"/>
  <c r="C277" i="11"/>
  <c r="C278" i="11"/>
  <c r="C279" i="11"/>
  <c r="C280" i="11"/>
  <c r="C281" i="11"/>
  <c r="C282" i="11"/>
  <c r="C283" i="11"/>
  <c r="C284" i="11"/>
  <c r="C285" i="11"/>
  <c r="C286" i="11"/>
  <c r="C287" i="11"/>
  <c r="L12" i="11" s="1"/>
  <c r="C288" i="11"/>
  <c r="C289" i="11"/>
  <c r="C290" i="11"/>
  <c r="C291" i="11"/>
  <c r="C292" i="11"/>
  <c r="C293" i="11"/>
  <c r="C294" i="11"/>
  <c r="C295" i="11"/>
  <c r="C296" i="11"/>
  <c r="C297" i="11"/>
  <c r="C298" i="11"/>
  <c r="C299" i="11"/>
  <c r="C300" i="11"/>
  <c r="C301" i="11"/>
  <c r="C302" i="11"/>
  <c r="A243" i="11"/>
  <c r="A244" i="11"/>
  <c r="A245" i="11"/>
  <c r="A246" i="11"/>
  <c r="A247" i="11"/>
  <c r="A248" i="11"/>
  <c r="A249" i="11"/>
  <c r="A250" i="11"/>
  <c r="A251" i="11"/>
  <c r="A252" i="11"/>
  <c r="A253" i="11"/>
  <c r="A254" i="11"/>
  <c r="A255" i="11"/>
  <c r="A256" i="11"/>
  <c r="A257" i="11"/>
  <c r="A258" i="11"/>
  <c r="A259" i="11"/>
  <c r="A260" i="11"/>
  <c r="A261" i="11"/>
  <c r="A262" i="11"/>
  <c r="A263" i="11"/>
  <c r="A264" i="11"/>
  <c r="A265" i="11"/>
  <c r="A266" i="11"/>
  <c r="A267" i="11"/>
  <c r="A268" i="11"/>
  <c r="A269" i="11"/>
  <c r="A270" i="11"/>
  <c r="A271" i="11"/>
  <c r="A272" i="11"/>
  <c r="A273" i="11"/>
  <c r="A274" i="11"/>
  <c r="A275" i="11"/>
  <c r="A276" i="11"/>
  <c r="A277" i="11"/>
  <c r="A278" i="11"/>
  <c r="A279" i="11"/>
  <c r="A280" i="11"/>
  <c r="A281" i="11"/>
  <c r="A282" i="11"/>
  <c r="A283" i="11"/>
  <c r="A284" i="11"/>
  <c r="A285" i="11"/>
  <c r="A286" i="11"/>
  <c r="A287" i="11"/>
  <c r="A288" i="11"/>
  <c r="A289" i="11"/>
  <c r="A290" i="11"/>
  <c r="A291" i="11"/>
  <c r="A292" i="11"/>
  <c r="A293" i="11"/>
  <c r="A294" i="11"/>
  <c r="A295" i="11"/>
  <c r="A296" i="11"/>
  <c r="A297" i="11"/>
  <c r="A298" i="11"/>
  <c r="A299" i="11"/>
  <c r="A300" i="11"/>
  <c r="A301" i="11"/>
  <c r="A302" i="11"/>
  <c r="G123" i="11"/>
  <c r="G124" i="11"/>
  <c r="G125" i="11"/>
  <c r="G126" i="11"/>
  <c r="G127" i="11"/>
  <c r="G128" i="11"/>
  <c r="G129" i="11"/>
  <c r="G130" i="11"/>
  <c r="G131" i="11"/>
  <c r="G132" i="11"/>
  <c r="G133" i="11"/>
  <c r="G134" i="11"/>
  <c r="G135" i="11"/>
  <c r="G136" i="11"/>
  <c r="G137" i="11"/>
  <c r="G138" i="11"/>
  <c r="G139" i="11"/>
  <c r="G140" i="11"/>
  <c r="G141" i="11"/>
  <c r="G142" i="11"/>
  <c r="G143" i="11"/>
  <c r="G144" i="11"/>
  <c r="G145" i="11"/>
  <c r="G146" i="11"/>
  <c r="G147" i="11"/>
  <c r="G148" i="11"/>
  <c r="G149" i="11"/>
  <c r="G150" i="11"/>
  <c r="G151" i="11"/>
  <c r="G152" i="11"/>
  <c r="G153" i="11"/>
  <c r="G154" i="11"/>
  <c r="G155" i="11"/>
  <c r="G156" i="11"/>
  <c r="G157" i="11"/>
  <c r="G158" i="11"/>
  <c r="G159" i="11"/>
  <c r="G160" i="11"/>
  <c r="G161" i="11"/>
  <c r="G162" i="11"/>
  <c r="G163" i="11"/>
  <c r="G164" i="11"/>
  <c r="G165" i="11"/>
  <c r="G166" i="11"/>
  <c r="G167" i="11"/>
  <c r="G168" i="11"/>
  <c r="G169" i="11"/>
  <c r="G170" i="11"/>
  <c r="G171" i="11"/>
  <c r="G172" i="11"/>
  <c r="G173" i="11"/>
  <c r="G174" i="11"/>
  <c r="G175" i="11"/>
  <c r="G176" i="11"/>
  <c r="G177" i="11"/>
  <c r="G178" i="11"/>
  <c r="G179" i="11"/>
  <c r="G180" i="11"/>
  <c r="G181" i="11"/>
  <c r="G182" i="11"/>
  <c r="G183" i="11"/>
  <c r="AF3" i="11" s="1"/>
  <c r="G184" i="11"/>
  <c r="G185" i="11"/>
  <c r="AF5" i="11" s="1"/>
  <c r="G186" i="11"/>
  <c r="G187" i="11"/>
  <c r="G188" i="11"/>
  <c r="G189" i="11"/>
  <c r="AF9" i="11" s="1"/>
  <c r="G190" i="11"/>
  <c r="G191" i="11"/>
  <c r="G192" i="11"/>
  <c r="G193" i="11"/>
  <c r="AF13" i="11" s="1"/>
  <c r="G194" i="11"/>
  <c r="G195" i="11"/>
  <c r="G196" i="11"/>
  <c r="G197" i="11"/>
  <c r="AF17" i="11" s="1"/>
  <c r="G198" i="11"/>
  <c r="G199" i="11"/>
  <c r="G200" i="11"/>
  <c r="G201" i="11"/>
  <c r="AF21" i="11" s="1"/>
  <c r="G202" i="11"/>
  <c r="G203" i="11"/>
  <c r="AF23" i="11" s="1"/>
  <c r="G204" i="11"/>
  <c r="G205" i="11"/>
  <c r="G206" i="11"/>
  <c r="G207" i="11"/>
  <c r="AF27" i="11" s="1"/>
  <c r="G208" i="11"/>
  <c r="G209" i="11"/>
  <c r="G210" i="11"/>
  <c r="G211" i="11"/>
  <c r="AF31" i="11" s="1"/>
  <c r="G212" i="11"/>
  <c r="G213" i="11"/>
  <c r="G214" i="11"/>
  <c r="G215" i="11"/>
  <c r="AF35" i="11" s="1"/>
  <c r="G216" i="11"/>
  <c r="G217" i="11"/>
  <c r="G218" i="11"/>
  <c r="G219" i="11"/>
  <c r="AF39" i="11" s="1"/>
  <c r="G220" i="11"/>
  <c r="G221" i="11"/>
  <c r="G222" i="11"/>
  <c r="G223" i="11"/>
  <c r="AF43" i="11" s="1"/>
  <c r="G224" i="11"/>
  <c r="G225" i="11"/>
  <c r="G226" i="11"/>
  <c r="G227" i="11"/>
  <c r="AF47" i="11" s="1"/>
  <c r="G228" i="11"/>
  <c r="G229" i="11"/>
  <c r="G230" i="11"/>
  <c r="G231" i="11"/>
  <c r="AF51" i="11" s="1"/>
  <c r="G232" i="11"/>
  <c r="G233" i="11"/>
  <c r="G234" i="11"/>
  <c r="G235" i="11"/>
  <c r="AF55" i="11" s="1"/>
  <c r="G236" i="11"/>
  <c r="G237" i="11"/>
  <c r="G238" i="11"/>
  <c r="G239" i="11"/>
  <c r="AF59" i="11" s="1"/>
  <c r="G240" i="11"/>
  <c r="G241" i="11"/>
  <c r="G242" i="11"/>
  <c r="F123" i="11"/>
  <c r="F124" i="11"/>
  <c r="F125" i="11"/>
  <c r="F126" i="11"/>
  <c r="F127" i="11"/>
  <c r="F128" i="11"/>
  <c r="F129" i="11"/>
  <c r="F130" i="11"/>
  <c r="F131" i="11"/>
  <c r="F132" i="11"/>
  <c r="F133" i="11"/>
  <c r="F134" i="11"/>
  <c r="F135" i="11"/>
  <c r="F136" i="11"/>
  <c r="F137" i="11"/>
  <c r="F138" i="11"/>
  <c r="F139" i="11"/>
  <c r="F140" i="11"/>
  <c r="F141" i="11"/>
  <c r="F142" i="11"/>
  <c r="F143" i="11"/>
  <c r="F144" i="11"/>
  <c r="F145" i="11"/>
  <c r="F146" i="11"/>
  <c r="F147" i="11"/>
  <c r="F148" i="11"/>
  <c r="F149" i="11"/>
  <c r="F150" i="11"/>
  <c r="F151" i="11"/>
  <c r="F152" i="11"/>
  <c r="F153" i="11"/>
  <c r="F154" i="11"/>
  <c r="F155" i="11"/>
  <c r="F156" i="11"/>
  <c r="F157" i="11"/>
  <c r="F158" i="11"/>
  <c r="F159" i="11"/>
  <c r="F160" i="11"/>
  <c r="F161" i="11"/>
  <c r="F162" i="11"/>
  <c r="F163" i="11"/>
  <c r="F164" i="11"/>
  <c r="F165" i="11"/>
  <c r="F166" i="11"/>
  <c r="F167" i="11"/>
  <c r="F168" i="11"/>
  <c r="F169" i="11"/>
  <c r="F170" i="11"/>
  <c r="F171" i="11"/>
  <c r="F172" i="11"/>
  <c r="F173" i="11"/>
  <c r="F174" i="11"/>
  <c r="F175" i="11"/>
  <c r="F176" i="11"/>
  <c r="F177" i="11"/>
  <c r="F178" i="11"/>
  <c r="F179" i="11"/>
  <c r="F180" i="11"/>
  <c r="F181" i="11"/>
  <c r="F182" i="11"/>
  <c r="F183" i="11"/>
  <c r="F184" i="11"/>
  <c r="AE4" i="11" s="1"/>
  <c r="F185" i="11"/>
  <c r="AE5" i="11" s="1"/>
  <c r="F186" i="11"/>
  <c r="AE6" i="11" s="1"/>
  <c r="F187" i="11"/>
  <c r="AE7" i="11" s="1"/>
  <c r="F188" i="11"/>
  <c r="AE8" i="11" s="1"/>
  <c r="F189" i="11"/>
  <c r="AE9" i="11" s="1"/>
  <c r="F190" i="11"/>
  <c r="AE10" i="11" s="1"/>
  <c r="F191" i="11"/>
  <c r="AE11" i="11" s="1"/>
  <c r="F192" i="11"/>
  <c r="AE12" i="11" s="1"/>
  <c r="F193" i="11"/>
  <c r="AE13" i="11" s="1"/>
  <c r="F194" i="11"/>
  <c r="AE14" i="11" s="1"/>
  <c r="F195" i="11"/>
  <c r="AE15" i="11" s="1"/>
  <c r="F196" i="11"/>
  <c r="AE16" i="11" s="1"/>
  <c r="F197" i="11"/>
  <c r="AE17" i="11" s="1"/>
  <c r="F198" i="11"/>
  <c r="AE18" i="11" s="1"/>
  <c r="F199" i="11"/>
  <c r="AE19" i="11" s="1"/>
  <c r="F200" i="11"/>
  <c r="AE20" i="11" s="1"/>
  <c r="F201" i="11"/>
  <c r="AE21" i="11" s="1"/>
  <c r="F202" i="11"/>
  <c r="AE22" i="11" s="1"/>
  <c r="F203" i="11"/>
  <c r="AE23" i="11" s="1"/>
  <c r="F204" i="11"/>
  <c r="F205" i="11"/>
  <c r="F206" i="11"/>
  <c r="AE26" i="11" s="1"/>
  <c r="F207" i="11"/>
  <c r="AE27" i="11" s="1"/>
  <c r="F208" i="11"/>
  <c r="F209" i="11"/>
  <c r="F210" i="11"/>
  <c r="AE30" i="11" s="1"/>
  <c r="F211" i="11"/>
  <c r="AE31" i="11" s="1"/>
  <c r="F212" i="11"/>
  <c r="F213" i="11"/>
  <c r="F214" i="11"/>
  <c r="AE34" i="11" s="1"/>
  <c r="F215" i="11"/>
  <c r="AE35" i="11" s="1"/>
  <c r="F216" i="11"/>
  <c r="F217" i="11"/>
  <c r="F218" i="11"/>
  <c r="AE38" i="11" s="1"/>
  <c r="F219" i="11"/>
  <c r="AE39" i="11" s="1"/>
  <c r="F220" i="11"/>
  <c r="F221" i="11"/>
  <c r="F222" i="11"/>
  <c r="AE42" i="11" s="1"/>
  <c r="F223" i="11"/>
  <c r="AE43" i="11" s="1"/>
  <c r="F224" i="11"/>
  <c r="F225" i="11"/>
  <c r="F226" i="11"/>
  <c r="AE46" i="11" s="1"/>
  <c r="F227" i="11"/>
  <c r="AE47" i="11" s="1"/>
  <c r="F228" i="11"/>
  <c r="F229" i="11"/>
  <c r="F230" i="11"/>
  <c r="AE50" i="11" s="1"/>
  <c r="F231" i="11"/>
  <c r="AE51" i="11" s="1"/>
  <c r="F232" i="11"/>
  <c r="F233" i="11"/>
  <c r="F234" i="11"/>
  <c r="AE54" i="11" s="1"/>
  <c r="F235" i="11"/>
  <c r="AE55" i="11" s="1"/>
  <c r="F236" i="11"/>
  <c r="F237" i="11"/>
  <c r="F238" i="11"/>
  <c r="AE58" i="11" s="1"/>
  <c r="F239" i="11"/>
  <c r="AE59" i="11" s="1"/>
  <c r="F240" i="11"/>
  <c r="F241" i="11"/>
  <c r="F242" i="1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35" i="11"/>
  <c r="E136" i="11"/>
  <c r="E137" i="11"/>
  <c r="E138" i="11"/>
  <c r="E139" i="11"/>
  <c r="E140" i="11"/>
  <c r="E141" i="11"/>
  <c r="E142" i="11"/>
  <c r="E143" i="11"/>
  <c r="E144" i="11"/>
  <c r="E145" i="11"/>
  <c r="E146" i="11"/>
  <c r="E147" i="11"/>
  <c r="E148" i="11"/>
  <c r="E149" i="11"/>
  <c r="E150" i="11"/>
  <c r="E151" i="11"/>
  <c r="E152" i="11"/>
  <c r="E153" i="11"/>
  <c r="E154" i="11"/>
  <c r="E155" i="11"/>
  <c r="E156" i="11"/>
  <c r="E157" i="11"/>
  <c r="E158" i="11"/>
  <c r="E159" i="11"/>
  <c r="E160" i="11"/>
  <c r="E161" i="11"/>
  <c r="E162" i="11"/>
  <c r="E163" i="11"/>
  <c r="E164" i="11"/>
  <c r="E165" i="11"/>
  <c r="E166" i="11"/>
  <c r="E167" i="11"/>
  <c r="E168" i="11"/>
  <c r="E169" i="11"/>
  <c r="E170" i="11"/>
  <c r="E171" i="11"/>
  <c r="E172" i="11"/>
  <c r="E173" i="11"/>
  <c r="E174" i="11"/>
  <c r="E175" i="11"/>
  <c r="E176" i="11"/>
  <c r="E177" i="11"/>
  <c r="E178" i="11"/>
  <c r="E179" i="11"/>
  <c r="E180" i="11"/>
  <c r="E181" i="11"/>
  <c r="E182" i="11"/>
  <c r="E183" i="11"/>
  <c r="AD3" i="11" s="1"/>
  <c r="E184" i="11"/>
  <c r="E185" i="11"/>
  <c r="E186" i="11"/>
  <c r="E187" i="11"/>
  <c r="E188" i="11"/>
  <c r="E189" i="11"/>
  <c r="E190" i="11"/>
  <c r="E191" i="11"/>
  <c r="E192" i="11"/>
  <c r="E193" i="11"/>
  <c r="E194" i="11"/>
  <c r="E195" i="11"/>
  <c r="E196" i="11"/>
  <c r="AD16" i="11" s="1"/>
  <c r="E197" i="11"/>
  <c r="E198" i="11"/>
  <c r="E199" i="11"/>
  <c r="E200" i="11"/>
  <c r="E201" i="11"/>
  <c r="E202" i="11"/>
  <c r="E203" i="11"/>
  <c r="E204" i="11"/>
  <c r="E205" i="11"/>
  <c r="E206" i="11"/>
  <c r="E207" i="11"/>
  <c r="E208" i="11"/>
  <c r="E209" i="11"/>
  <c r="E210" i="11"/>
  <c r="E211" i="11"/>
  <c r="E212" i="11"/>
  <c r="E213" i="11"/>
  <c r="E214" i="11"/>
  <c r="E215" i="11"/>
  <c r="E216" i="11"/>
  <c r="AD36" i="11" s="1"/>
  <c r="E217" i="11"/>
  <c r="E218" i="11"/>
  <c r="E219" i="11"/>
  <c r="E220" i="11"/>
  <c r="E221" i="11"/>
  <c r="E222" i="11"/>
  <c r="E223" i="11"/>
  <c r="E224" i="11"/>
  <c r="E225" i="11"/>
  <c r="E226" i="11"/>
  <c r="E227" i="11"/>
  <c r="E228" i="11"/>
  <c r="E229" i="11"/>
  <c r="E230" i="11"/>
  <c r="E231" i="11"/>
  <c r="E232" i="11"/>
  <c r="AD52" i="11" s="1"/>
  <c r="E233" i="11"/>
  <c r="E234" i="11"/>
  <c r="E235" i="11"/>
  <c r="E236" i="11"/>
  <c r="E237" i="11"/>
  <c r="E238" i="11"/>
  <c r="E239" i="11"/>
  <c r="E240" i="11"/>
  <c r="AD60" i="11" s="1"/>
  <c r="E241" i="11"/>
  <c r="E242" i="11"/>
  <c r="AD62" i="11" s="1"/>
  <c r="D123" i="11"/>
  <c r="D124" i="11"/>
  <c r="D125" i="11"/>
  <c r="D126" i="11"/>
  <c r="D127" i="11"/>
  <c r="D128" i="11"/>
  <c r="D129" i="11"/>
  <c r="D130" i="11"/>
  <c r="D131" i="11"/>
  <c r="D132" i="11"/>
  <c r="D133" i="11"/>
  <c r="D134" i="11"/>
  <c r="D135" i="11"/>
  <c r="D136" i="11"/>
  <c r="D137" i="11"/>
  <c r="D138" i="11"/>
  <c r="D139" i="11"/>
  <c r="D140" i="11"/>
  <c r="D141" i="11"/>
  <c r="D142" i="11"/>
  <c r="D143" i="11"/>
  <c r="D144" i="11"/>
  <c r="D145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209" i="11"/>
  <c r="D210" i="11"/>
  <c r="D211" i="11"/>
  <c r="D212" i="11"/>
  <c r="D213" i="11"/>
  <c r="D214" i="11"/>
  <c r="D215" i="11"/>
  <c r="D216" i="11"/>
  <c r="D217" i="11"/>
  <c r="D218" i="11"/>
  <c r="D219" i="11"/>
  <c r="D220" i="11"/>
  <c r="D221" i="11"/>
  <c r="D222" i="11"/>
  <c r="D223" i="11"/>
  <c r="D224" i="11"/>
  <c r="D225" i="11"/>
  <c r="D226" i="11"/>
  <c r="D227" i="11"/>
  <c r="D228" i="11"/>
  <c r="D229" i="11"/>
  <c r="D230" i="11"/>
  <c r="D231" i="11"/>
  <c r="D232" i="11"/>
  <c r="D233" i="11"/>
  <c r="D234" i="11"/>
  <c r="D235" i="11"/>
  <c r="D236" i="11"/>
  <c r="D237" i="11"/>
  <c r="D238" i="11"/>
  <c r="D239" i="11"/>
  <c r="D240" i="11"/>
  <c r="D241" i="11"/>
  <c r="D242" i="11"/>
  <c r="C123" i="11"/>
  <c r="C124" i="11"/>
  <c r="C125" i="11"/>
  <c r="C126" i="11"/>
  <c r="C127" i="11"/>
  <c r="L10" i="11" s="1"/>
  <c r="C128" i="11"/>
  <c r="C129" i="11"/>
  <c r="C130" i="11"/>
  <c r="C131" i="11"/>
  <c r="C132" i="11"/>
  <c r="C133" i="11"/>
  <c r="C134" i="11"/>
  <c r="C135" i="11"/>
  <c r="C136" i="11"/>
  <c r="C137" i="11"/>
  <c r="C138" i="11"/>
  <c r="C139" i="11"/>
  <c r="C140" i="11"/>
  <c r="C141" i="11"/>
  <c r="C142" i="11"/>
  <c r="C143" i="11"/>
  <c r="C144" i="11"/>
  <c r="C145" i="11"/>
  <c r="C146" i="11"/>
  <c r="C147" i="11"/>
  <c r="C148" i="11"/>
  <c r="C149" i="11"/>
  <c r="C150" i="11"/>
  <c r="C151" i="11"/>
  <c r="C152" i="11"/>
  <c r="C153" i="11"/>
  <c r="C154" i="11"/>
  <c r="C155" i="11"/>
  <c r="C156" i="11"/>
  <c r="C157" i="11"/>
  <c r="C158" i="11"/>
  <c r="C159" i="11"/>
  <c r="C160" i="11"/>
  <c r="C161" i="11"/>
  <c r="C162" i="11"/>
  <c r="C163" i="11"/>
  <c r="C164" i="11"/>
  <c r="C165" i="11"/>
  <c r="C166" i="11"/>
  <c r="C167" i="11"/>
  <c r="C168" i="11"/>
  <c r="C169" i="11"/>
  <c r="C170" i="11"/>
  <c r="C171" i="11"/>
  <c r="C172" i="11"/>
  <c r="C173" i="11"/>
  <c r="C174" i="11"/>
  <c r="C175" i="11"/>
  <c r="C176" i="11"/>
  <c r="C177" i="11"/>
  <c r="C178" i="11"/>
  <c r="C179" i="11"/>
  <c r="C180" i="11"/>
  <c r="C181" i="11"/>
  <c r="C182" i="11"/>
  <c r="C183" i="11"/>
  <c r="C184" i="11"/>
  <c r="C185" i="11"/>
  <c r="C186" i="11"/>
  <c r="C187" i="11"/>
  <c r="L6" i="11" s="1"/>
  <c r="C188" i="11"/>
  <c r="C189" i="11"/>
  <c r="C190" i="11"/>
  <c r="C191" i="11"/>
  <c r="C192" i="11"/>
  <c r="C193" i="11"/>
  <c r="C194" i="11"/>
  <c r="C195" i="11"/>
  <c r="C196" i="11"/>
  <c r="C197" i="11"/>
  <c r="C198" i="11"/>
  <c r="C199" i="11"/>
  <c r="C200" i="11"/>
  <c r="C201" i="11"/>
  <c r="C202" i="11"/>
  <c r="C203" i="11"/>
  <c r="C204" i="11"/>
  <c r="C205" i="11"/>
  <c r="C206" i="11"/>
  <c r="C207" i="11"/>
  <c r="C208" i="11"/>
  <c r="C209" i="11"/>
  <c r="C210" i="11"/>
  <c r="C211" i="11"/>
  <c r="C212" i="11"/>
  <c r="C213" i="11"/>
  <c r="C214" i="11"/>
  <c r="C215" i="11"/>
  <c r="C216" i="11"/>
  <c r="C217" i="11"/>
  <c r="C218" i="11"/>
  <c r="C219" i="11"/>
  <c r="C220" i="11"/>
  <c r="C221" i="11"/>
  <c r="C222" i="11"/>
  <c r="C223" i="11"/>
  <c r="C224" i="11"/>
  <c r="C225" i="11"/>
  <c r="C226" i="11"/>
  <c r="C227" i="11"/>
  <c r="L11" i="11" s="1"/>
  <c r="C228" i="11"/>
  <c r="C229" i="11"/>
  <c r="C230" i="11"/>
  <c r="C231" i="11"/>
  <c r="C232" i="11"/>
  <c r="C233" i="11"/>
  <c r="C234" i="11"/>
  <c r="C235" i="11"/>
  <c r="C236" i="11"/>
  <c r="C237" i="11"/>
  <c r="C238" i="11"/>
  <c r="C239" i="11"/>
  <c r="C240" i="11"/>
  <c r="C241" i="11"/>
  <c r="C242" i="11"/>
  <c r="B123" i="11"/>
  <c r="AA63" i="11" s="1"/>
  <c r="B124" i="11"/>
  <c r="AA64" i="11" s="1"/>
  <c r="B125" i="11"/>
  <c r="AA65" i="11" s="1"/>
  <c r="B126" i="11"/>
  <c r="AA66" i="11" s="1"/>
  <c r="B127" i="11"/>
  <c r="AA67" i="11" s="1"/>
  <c r="B128" i="11"/>
  <c r="AA68" i="11" s="1"/>
  <c r="B129" i="11"/>
  <c r="AA69" i="11" s="1"/>
  <c r="B130" i="11"/>
  <c r="AA70" i="11" s="1"/>
  <c r="B131" i="11"/>
  <c r="AA71" i="11" s="1"/>
  <c r="B132" i="11"/>
  <c r="AA72" i="11" s="1"/>
  <c r="B133" i="11"/>
  <c r="AA73" i="11" s="1"/>
  <c r="B134" i="11"/>
  <c r="AA74" i="11" s="1"/>
  <c r="B135" i="11"/>
  <c r="AA75" i="11" s="1"/>
  <c r="B136" i="11"/>
  <c r="AA76" i="11" s="1"/>
  <c r="B137" i="11"/>
  <c r="AA77" i="11" s="1"/>
  <c r="B138" i="11"/>
  <c r="AA78" i="11" s="1"/>
  <c r="B139" i="11"/>
  <c r="AA79" i="11" s="1"/>
  <c r="B140" i="11"/>
  <c r="AA80" i="11" s="1"/>
  <c r="B141" i="11"/>
  <c r="AA81" i="11" s="1"/>
  <c r="B142" i="11"/>
  <c r="AA82" i="11" s="1"/>
  <c r="B143" i="11"/>
  <c r="AA83" i="11" s="1"/>
  <c r="B144" i="11"/>
  <c r="AA84" i="11" s="1"/>
  <c r="B145" i="11"/>
  <c r="AA85" i="11" s="1"/>
  <c r="B146" i="11"/>
  <c r="AA86" i="11" s="1"/>
  <c r="B147" i="11"/>
  <c r="AA87" i="11" s="1"/>
  <c r="B148" i="11"/>
  <c r="AA88" i="11" s="1"/>
  <c r="B149" i="11"/>
  <c r="AA89" i="11" s="1"/>
  <c r="B150" i="11"/>
  <c r="AA90" i="11" s="1"/>
  <c r="B151" i="11"/>
  <c r="AA91" i="11" s="1"/>
  <c r="B152" i="11"/>
  <c r="AA92" i="11" s="1"/>
  <c r="B153" i="11"/>
  <c r="AA93" i="11" s="1"/>
  <c r="B154" i="11"/>
  <c r="AA94" i="11" s="1"/>
  <c r="B155" i="11"/>
  <c r="AA95" i="11" s="1"/>
  <c r="B156" i="11"/>
  <c r="AA96" i="11" s="1"/>
  <c r="B157" i="11"/>
  <c r="AA97" i="11" s="1"/>
  <c r="B158" i="11"/>
  <c r="AA98" i="11" s="1"/>
  <c r="B159" i="11"/>
  <c r="AA99" i="11" s="1"/>
  <c r="B160" i="11"/>
  <c r="AA100" i="11" s="1"/>
  <c r="B161" i="11"/>
  <c r="AA101" i="11" s="1"/>
  <c r="B162" i="11"/>
  <c r="AA102" i="11" s="1"/>
  <c r="B163" i="11"/>
  <c r="AA103" i="11" s="1"/>
  <c r="B164" i="11"/>
  <c r="AA104" i="11" s="1"/>
  <c r="B165" i="11"/>
  <c r="AA105" i="11" s="1"/>
  <c r="B166" i="11"/>
  <c r="AA106" i="11" s="1"/>
  <c r="B167" i="11"/>
  <c r="AA107" i="11" s="1"/>
  <c r="B168" i="11"/>
  <c r="AA108" i="11" s="1"/>
  <c r="B169" i="11"/>
  <c r="AA109" i="11" s="1"/>
  <c r="B170" i="11"/>
  <c r="AA110" i="11" s="1"/>
  <c r="B171" i="11"/>
  <c r="AA111" i="11" s="1"/>
  <c r="B172" i="11"/>
  <c r="AA112" i="11" s="1"/>
  <c r="B173" i="11"/>
  <c r="AA113" i="11" s="1"/>
  <c r="B174" i="11"/>
  <c r="AA114" i="11" s="1"/>
  <c r="B175" i="11"/>
  <c r="AA115" i="11" s="1"/>
  <c r="B176" i="11"/>
  <c r="AA116" i="11" s="1"/>
  <c r="B177" i="11"/>
  <c r="AA117" i="11" s="1"/>
  <c r="B178" i="11"/>
  <c r="AA118" i="11" s="1"/>
  <c r="B179" i="11"/>
  <c r="AA119" i="11" s="1"/>
  <c r="B180" i="11"/>
  <c r="AA120" i="11" s="1"/>
  <c r="B181" i="11"/>
  <c r="AA121" i="11" s="1"/>
  <c r="B182" i="11"/>
  <c r="AA122" i="11" s="1"/>
  <c r="B183" i="11"/>
  <c r="B184" i="11"/>
  <c r="B185" i="11"/>
  <c r="B186" i="11"/>
  <c r="B187" i="11"/>
  <c r="B188" i="11"/>
  <c r="B189" i="11"/>
  <c r="B190" i="11"/>
  <c r="B191" i="11"/>
  <c r="B192" i="11"/>
  <c r="B193" i="11"/>
  <c r="B194" i="11"/>
  <c r="B195" i="11"/>
  <c r="B196" i="11"/>
  <c r="B197" i="11"/>
  <c r="B198" i="11"/>
  <c r="B199" i="11"/>
  <c r="B200" i="11"/>
  <c r="B201" i="11"/>
  <c r="B202" i="11"/>
  <c r="B203" i="11"/>
  <c r="B204" i="11"/>
  <c r="B205" i="11"/>
  <c r="B206" i="11"/>
  <c r="B207" i="11"/>
  <c r="B208" i="11"/>
  <c r="B209" i="11"/>
  <c r="B210" i="11"/>
  <c r="B211" i="11"/>
  <c r="B212" i="11"/>
  <c r="B213" i="11"/>
  <c r="B214" i="11"/>
  <c r="B215" i="11"/>
  <c r="B216" i="11"/>
  <c r="B217" i="11"/>
  <c r="B218" i="11"/>
  <c r="B219" i="11"/>
  <c r="B220" i="11"/>
  <c r="B221" i="11"/>
  <c r="B222" i="11"/>
  <c r="B223" i="11"/>
  <c r="B224" i="11"/>
  <c r="B225" i="11"/>
  <c r="B226" i="11"/>
  <c r="B227" i="11"/>
  <c r="B228" i="11"/>
  <c r="B229" i="11"/>
  <c r="B230" i="11"/>
  <c r="B231" i="11"/>
  <c r="B232" i="11"/>
  <c r="B233" i="11"/>
  <c r="B234" i="11"/>
  <c r="B235" i="11"/>
  <c r="B236" i="11"/>
  <c r="B237" i="11"/>
  <c r="B238" i="11"/>
  <c r="B239" i="11"/>
  <c r="B240" i="11"/>
  <c r="B241" i="11"/>
  <c r="B242" i="11"/>
  <c r="A183" i="11"/>
  <c r="A184" i="11"/>
  <c r="A185" i="11"/>
  <c r="A186" i="11"/>
  <c r="A187" i="11"/>
  <c r="A188" i="11"/>
  <c r="A189" i="11"/>
  <c r="A190" i="11"/>
  <c r="A191" i="11"/>
  <c r="A192" i="11"/>
  <c r="A193" i="11"/>
  <c r="A194" i="11"/>
  <c r="A195" i="11"/>
  <c r="A196" i="11"/>
  <c r="A197" i="11"/>
  <c r="A198" i="11"/>
  <c r="A199" i="11"/>
  <c r="A200" i="11"/>
  <c r="A201" i="11"/>
  <c r="A202" i="11"/>
  <c r="A203" i="11"/>
  <c r="A204" i="11"/>
  <c r="A205" i="11"/>
  <c r="A206" i="11"/>
  <c r="A207" i="11"/>
  <c r="A208" i="11"/>
  <c r="A209" i="11"/>
  <c r="A210" i="11"/>
  <c r="A211" i="11"/>
  <c r="A212" i="11"/>
  <c r="A213" i="11"/>
  <c r="A214" i="11"/>
  <c r="A215" i="11"/>
  <c r="A216" i="11"/>
  <c r="A217" i="11"/>
  <c r="A218" i="11"/>
  <c r="A219" i="11"/>
  <c r="A220" i="11"/>
  <c r="A221" i="11"/>
  <c r="A222" i="11"/>
  <c r="A223" i="11"/>
  <c r="A224" i="11"/>
  <c r="A225" i="11"/>
  <c r="A226" i="11"/>
  <c r="A227" i="11"/>
  <c r="A228" i="11"/>
  <c r="A229" i="11"/>
  <c r="A230" i="11"/>
  <c r="A231" i="11"/>
  <c r="A232" i="11"/>
  <c r="A233" i="11"/>
  <c r="A234" i="11"/>
  <c r="A235" i="11"/>
  <c r="A236" i="11"/>
  <c r="A237" i="11"/>
  <c r="A238" i="11"/>
  <c r="A239" i="11"/>
  <c r="A240" i="11"/>
  <c r="A241" i="11"/>
  <c r="A242" i="11"/>
  <c r="A169" i="11"/>
  <c r="Z109" i="11" s="1"/>
  <c r="A170" i="11"/>
  <c r="Z110" i="11" s="1"/>
  <c r="A171" i="11"/>
  <c r="Z111" i="11" s="1"/>
  <c r="A172" i="11"/>
  <c r="Z112" i="11" s="1"/>
  <c r="A173" i="11"/>
  <c r="Z113" i="11" s="1"/>
  <c r="A174" i="11"/>
  <c r="Z114" i="11" s="1"/>
  <c r="A175" i="11"/>
  <c r="Z115" i="11" s="1"/>
  <c r="A176" i="11"/>
  <c r="Z116" i="11" s="1"/>
  <c r="A177" i="11"/>
  <c r="Z117" i="11" s="1"/>
  <c r="A178" i="11"/>
  <c r="Z118" i="11" s="1"/>
  <c r="A179" i="11"/>
  <c r="Z119" i="11" s="1"/>
  <c r="A180" i="11"/>
  <c r="Z120" i="11" s="1"/>
  <c r="A181" i="11"/>
  <c r="Z121" i="11" s="1"/>
  <c r="A182" i="11"/>
  <c r="Z122" i="11" s="1"/>
  <c r="A123" i="11"/>
  <c r="Z63" i="11" s="1"/>
  <c r="A124" i="11"/>
  <c r="Z64" i="11" s="1"/>
  <c r="A125" i="11"/>
  <c r="Z65" i="11" s="1"/>
  <c r="A126" i="11"/>
  <c r="Z66" i="11" s="1"/>
  <c r="A127" i="11"/>
  <c r="Z67" i="11" s="1"/>
  <c r="A128" i="11"/>
  <c r="Z68" i="11" s="1"/>
  <c r="A129" i="11"/>
  <c r="Z69" i="11" s="1"/>
  <c r="A130" i="11"/>
  <c r="Z70" i="11" s="1"/>
  <c r="A131" i="11"/>
  <c r="Z71" i="11" s="1"/>
  <c r="A132" i="11"/>
  <c r="Z72" i="11" s="1"/>
  <c r="A133" i="11"/>
  <c r="Z73" i="11" s="1"/>
  <c r="A134" i="11"/>
  <c r="Z74" i="11" s="1"/>
  <c r="A135" i="11"/>
  <c r="Z75" i="11" s="1"/>
  <c r="A136" i="11"/>
  <c r="Z76" i="11" s="1"/>
  <c r="A137" i="11"/>
  <c r="Z77" i="11" s="1"/>
  <c r="A138" i="11"/>
  <c r="Z78" i="11" s="1"/>
  <c r="A139" i="11"/>
  <c r="Z79" i="11" s="1"/>
  <c r="A140" i="11"/>
  <c r="Z80" i="11" s="1"/>
  <c r="A141" i="11"/>
  <c r="Z81" i="11" s="1"/>
  <c r="A142" i="11"/>
  <c r="Z82" i="11" s="1"/>
  <c r="A143" i="11"/>
  <c r="Z83" i="11" s="1"/>
  <c r="A144" i="11"/>
  <c r="Z84" i="11" s="1"/>
  <c r="A145" i="11"/>
  <c r="Z85" i="11" s="1"/>
  <c r="A146" i="11"/>
  <c r="Z86" i="11" s="1"/>
  <c r="A147" i="11"/>
  <c r="Z87" i="11" s="1"/>
  <c r="A148" i="11"/>
  <c r="Z88" i="11" s="1"/>
  <c r="A149" i="11"/>
  <c r="Z89" i="11" s="1"/>
  <c r="A150" i="11"/>
  <c r="Z90" i="11" s="1"/>
  <c r="A151" i="11"/>
  <c r="Z91" i="11" s="1"/>
  <c r="A152" i="11"/>
  <c r="Z92" i="11" s="1"/>
  <c r="A153" i="11"/>
  <c r="Z93" i="11" s="1"/>
  <c r="A154" i="11"/>
  <c r="Z94" i="11" s="1"/>
  <c r="A155" i="11"/>
  <c r="Z95" i="11" s="1"/>
  <c r="A156" i="11"/>
  <c r="Z96" i="11" s="1"/>
  <c r="A157" i="11"/>
  <c r="Z97" i="11" s="1"/>
  <c r="A158" i="11"/>
  <c r="Z98" i="11" s="1"/>
  <c r="A159" i="11"/>
  <c r="Z99" i="11" s="1"/>
  <c r="A160" i="11"/>
  <c r="Z100" i="11" s="1"/>
  <c r="A161" i="11"/>
  <c r="Z101" i="11" s="1"/>
  <c r="A162" i="11"/>
  <c r="Z102" i="11" s="1"/>
  <c r="A163" i="11"/>
  <c r="Z103" i="11" s="1"/>
  <c r="A164" i="11"/>
  <c r="Z104" i="11" s="1"/>
  <c r="A165" i="11"/>
  <c r="Z105" i="11" s="1"/>
  <c r="A166" i="11"/>
  <c r="Z106" i="11" s="1"/>
  <c r="A167" i="11"/>
  <c r="Z107" i="11" s="1"/>
  <c r="A168" i="11"/>
  <c r="Z108" i="11" s="1"/>
  <c r="H30" i="17" l="1"/>
  <c r="G30" i="17"/>
  <c r="D180" i="19"/>
  <c r="D176" i="19"/>
  <c r="D172" i="19"/>
  <c r="D168" i="19"/>
  <c r="D164" i="19"/>
  <c r="D160" i="19"/>
  <c r="D156" i="19"/>
  <c r="D152" i="19"/>
  <c r="D148" i="19"/>
  <c r="D144" i="19"/>
  <c r="D140" i="19"/>
  <c r="D136" i="19"/>
  <c r="D132" i="19"/>
  <c r="D128" i="19"/>
  <c r="D124" i="19"/>
  <c r="E180" i="19"/>
  <c r="J180" i="19" s="1"/>
  <c r="E176" i="19"/>
  <c r="J176" i="19" s="1"/>
  <c r="E172" i="19"/>
  <c r="J172" i="19" s="1"/>
  <c r="E168" i="19"/>
  <c r="J168" i="19" s="1"/>
  <c r="E164" i="19"/>
  <c r="J164" i="19" s="1"/>
  <c r="E160" i="19"/>
  <c r="J160" i="19" s="1"/>
  <c r="E156" i="19"/>
  <c r="J156" i="19" s="1"/>
  <c r="E152" i="19"/>
  <c r="J152" i="19" s="1"/>
  <c r="E148" i="19"/>
  <c r="J148" i="19" s="1"/>
  <c r="E144" i="19"/>
  <c r="J144" i="19" s="1"/>
  <c r="E140" i="19"/>
  <c r="J140" i="19" s="1"/>
  <c r="E136" i="19"/>
  <c r="J136" i="19" s="1"/>
  <c r="E132" i="19"/>
  <c r="J132" i="19" s="1"/>
  <c r="E128" i="19"/>
  <c r="J128" i="19" s="1"/>
  <c r="E124" i="19"/>
  <c r="J124" i="19" s="1"/>
  <c r="F180" i="19"/>
  <c r="K180" i="19" s="1"/>
  <c r="F176" i="19"/>
  <c r="K176" i="19" s="1"/>
  <c r="F172" i="19"/>
  <c r="K172" i="19" s="1"/>
  <c r="F168" i="19"/>
  <c r="K168" i="19" s="1"/>
  <c r="F164" i="19"/>
  <c r="K164" i="19" s="1"/>
  <c r="F160" i="19"/>
  <c r="K160" i="19" s="1"/>
  <c r="F156" i="19"/>
  <c r="K156" i="19" s="1"/>
  <c r="F152" i="19"/>
  <c r="K152" i="19" s="1"/>
  <c r="F148" i="19"/>
  <c r="K148" i="19" s="1"/>
  <c r="F144" i="19"/>
  <c r="K144" i="19" s="1"/>
  <c r="F140" i="19"/>
  <c r="K140" i="19" s="1"/>
  <c r="F136" i="19"/>
  <c r="K136" i="19" s="1"/>
  <c r="F132" i="19"/>
  <c r="K132" i="19" s="1"/>
  <c r="F128" i="19"/>
  <c r="K128" i="19" s="1"/>
  <c r="F124" i="19"/>
  <c r="K124" i="19" s="1"/>
  <c r="G180" i="19"/>
  <c r="L180" i="19" s="1"/>
  <c r="G176" i="19"/>
  <c r="L176" i="19" s="1"/>
  <c r="G172" i="19"/>
  <c r="L172" i="19" s="1"/>
  <c r="G168" i="19"/>
  <c r="L168" i="19" s="1"/>
  <c r="G164" i="19"/>
  <c r="L164" i="19" s="1"/>
  <c r="G160" i="19"/>
  <c r="L160" i="19" s="1"/>
  <c r="G156" i="19"/>
  <c r="L156" i="19" s="1"/>
  <c r="G152" i="19"/>
  <c r="L152" i="19" s="1"/>
  <c r="G148" i="19"/>
  <c r="L148" i="19" s="1"/>
  <c r="G144" i="19"/>
  <c r="L144" i="19" s="1"/>
  <c r="G140" i="19"/>
  <c r="L140" i="19" s="1"/>
  <c r="G136" i="19"/>
  <c r="L136" i="19" s="1"/>
  <c r="G132" i="19"/>
  <c r="L132" i="19" s="1"/>
  <c r="G128" i="19"/>
  <c r="L128" i="19" s="1"/>
  <c r="G124" i="19"/>
  <c r="L124" i="19" s="1"/>
  <c r="D183" i="19"/>
  <c r="D179" i="19"/>
  <c r="D175" i="19"/>
  <c r="D171" i="19"/>
  <c r="D167" i="19"/>
  <c r="D163" i="19"/>
  <c r="D159" i="19"/>
  <c r="D155" i="19"/>
  <c r="D151" i="19"/>
  <c r="D147" i="19"/>
  <c r="D143" i="19"/>
  <c r="D139" i="19"/>
  <c r="D135" i="19"/>
  <c r="D131" i="19"/>
  <c r="D127" i="19"/>
  <c r="E183" i="19"/>
  <c r="J183" i="19" s="1"/>
  <c r="E179" i="19"/>
  <c r="J179" i="19" s="1"/>
  <c r="E175" i="19"/>
  <c r="J175" i="19" s="1"/>
  <c r="E171" i="19"/>
  <c r="J171" i="19" s="1"/>
  <c r="E167" i="19"/>
  <c r="J167" i="19" s="1"/>
  <c r="E163" i="19"/>
  <c r="J163" i="19" s="1"/>
  <c r="E159" i="19"/>
  <c r="J159" i="19" s="1"/>
  <c r="E155" i="19"/>
  <c r="J155" i="19" s="1"/>
  <c r="E151" i="19"/>
  <c r="J151" i="19" s="1"/>
  <c r="E147" i="19"/>
  <c r="J147" i="19" s="1"/>
  <c r="E143" i="19"/>
  <c r="J143" i="19" s="1"/>
  <c r="E139" i="19"/>
  <c r="J139" i="19" s="1"/>
  <c r="E135" i="19"/>
  <c r="J135" i="19" s="1"/>
  <c r="E131" i="19"/>
  <c r="J131" i="19" s="1"/>
  <c r="E127" i="19"/>
  <c r="J127" i="19" s="1"/>
  <c r="F183" i="19"/>
  <c r="K183" i="19" s="1"/>
  <c r="F179" i="19"/>
  <c r="K179" i="19" s="1"/>
  <c r="F175" i="19"/>
  <c r="K175" i="19" s="1"/>
  <c r="F171" i="19"/>
  <c r="K171" i="19" s="1"/>
  <c r="F167" i="19"/>
  <c r="K167" i="19" s="1"/>
  <c r="D182" i="19"/>
  <c r="D178" i="19"/>
  <c r="D174" i="19"/>
  <c r="D170" i="19"/>
  <c r="D166" i="19"/>
  <c r="D162" i="19"/>
  <c r="D158" i="19"/>
  <c r="D154" i="19"/>
  <c r="D150" i="19"/>
  <c r="D146" i="19"/>
  <c r="D142" i="19"/>
  <c r="D138" i="19"/>
  <c r="D134" i="19"/>
  <c r="D130" i="19"/>
  <c r="D126" i="19"/>
  <c r="E182" i="19"/>
  <c r="J182" i="19" s="1"/>
  <c r="E178" i="19"/>
  <c r="J178" i="19" s="1"/>
  <c r="E174" i="19"/>
  <c r="J174" i="19" s="1"/>
  <c r="E170" i="19"/>
  <c r="J170" i="19" s="1"/>
  <c r="E166" i="19"/>
  <c r="J166" i="19" s="1"/>
  <c r="E162" i="19"/>
  <c r="J162" i="19" s="1"/>
  <c r="E158" i="19"/>
  <c r="J158" i="19" s="1"/>
  <c r="E154" i="19"/>
  <c r="J154" i="19" s="1"/>
  <c r="E150" i="19"/>
  <c r="J150" i="19" s="1"/>
  <c r="E146" i="19"/>
  <c r="J146" i="19" s="1"/>
  <c r="E142" i="19"/>
  <c r="J142" i="19" s="1"/>
  <c r="E138" i="19"/>
  <c r="J138" i="19" s="1"/>
  <c r="E134" i="19"/>
  <c r="J134" i="19" s="1"/>
  <c r="E130" i="19"/>
  <c r="J130" i="19" s="1"/>
  <c r="E126" i="19"/>
  <c r="J126" i="19" s="1"/>
  <c r="F182" i="19"/>
  <c r="K182" i="19" s="1"/>
  <c r="F178" i="19"/>
  <c r="K178" i="19" s="1"/>
  <c r="F174" i="19"/>
  <c r="K174" i="19" s="1"/>
  <c r="F170" i="19"/>
  <c r="K170" i="19" s="1"/>
  <c r="F166" i="19"/>
  <c r="K166" i="19" s="1"/>
  <c r="F162" i="19"/>
  <c r="K162" i="19" s="1"/>
  <c r="F158" i="19"/>
  <c r="K158" i="19" s="1"/>
  <c r="F154" i="19"/>
  <c r="K154" i="19" s="1"/>
  <c r="F150" i="19"/>
  <c r="K150" i="19" s="1"/>
  <c r="F146" i="19"/>
  <c r="K146" i="19" s="1"/>
  <c r="F142" i="19"/>
  <c r="K142" i="19" s="1"/>
  <c r="F138" i="19"/>
  <c r="K138" i="19" s="1"/>
  <c r="F134" i="19"/>
  <c r="K134" i="19" s="1"/>
  <c r="F130" i="19"/>
  <c r="K130" i="19" s="1"/>
  <c r="D181" i="19"/>
  <c r="D177" i="19"/>
  <c r="D173" i="19"/>
  <c r="D169" i="19"/>
  <c r="D165" i="19"/>
  <c r="D161" i="19"/>
  <c r="D157" i="19"/>
  <c r="D153" i="19"/>
  <c r="D149" i="19"/>
  <c r="D145" i="19"/>
  <c r="D141" i="19"/>
  <c r="D137" i="19"/>
  <c r="D133" i="19"/>
  <c r="D129" i="19"/>
  <c r="D125" i="19"/>
  <c r="E181" i="19"/>
  <c r="J181" i="19" s="1"/>
  <c r="E177" i="19"/>
  <c r="J177" i="19" s="1"/>
  <c r="E173" i="19"/>
  <c r="J173" i="19" s="1"/>
  <c r="E169" i="19"/>
  <c r="J169" i="19" s="1"/>
  <c r="E165" i="19"/>
  <c r="J165" i="19" s="1"/>
  <c r="E161" i="19"/>
  <c r="J161" i="19" s="1"/>
  <c r="E157" i="19"/>
  <c r="J157" i="19" s="1"/>
  <c r="E153" i="19"/>
  <c r="J153" i="19" s="1"/>
  <c r="E149" i="19"/>
  <c r="J149" i="19" s="1"/>
  <c r="E145" i="19"/>
  <c r="J145" i="19" s="1"/>
  <c r="E141" i="19"/>
  <c r="J141" i="19" s="1"/>
  <c r="E137" i="19"/>
  <c r="J137" i="19" s="1"/>
  <c r="E133" i="19"/>
  <c r="J133" i="19" s="1"/>
  <c r="E129" i="19"/>
  <c r="J129" i="19" s="1"/>
  <c r="E125" i="19"/>
  <c r="J125" i="19" s="1"/>
  <c r="F181" i="19"/>
  <c r="K181" i="19" s="1"/>
  <c r="F177" i="19"/>
  <c r="K177" i="19" s="1"/>
  <c r="F173" i="19"/>
  <c r="K173" i="19" s="1"/>
  <c r="F169" i="19"/>
  <c r="K169" i="19" s="1"/>
  <c r="F165" i="19"/>
  <c r="K165" i="19" s="1"/>
  <c r="F161" i="19"/>
  <c r="K161" i="19" s="1"/>
  <c r="F157" i="19"/>
  <c r="K157" i="19" s="1"/>
  <c r="F153" i="19"/>
  <c r="K153" i="19" s="1"/>
  <c r="F149" i="19"/>
  <c r="K149" i="19" s="1"/>
  <c r="F145" i="19"/>
  <c r="K145" i="19" s="1"/>
  <c r="F141" i="19"/>
  <c r="K141" i="19" s="1"/>
  <c r="F137" i="19"/>
  <c r="K137" i="19" s="1"/>
  <c r="F133" i="19"/>
  <c r="K133" i="19" s="1"/>
  <c r="F129" i="19"/>
  <c r="K129" i="19" s="1"/>
  <c r="F125" i="19"/>
  <c r="K125" i="19" s="1"/>
  <c r="G181" i="19"/>
  <c r="L181" i="19" s="1"/>
  <c r="G177" i="19"/>
  <c r="L177" i="19" s="1"/>
  <c r="G173" i="19"/>
  <c r="L173" i="19" s="1"/>
  <c r="G169" i="19"/>
  <c r="L169" i="19" s="1"/>
  <c r="G165" i="19"/>
  <c r="L165" i="19" s="1"/>
  <c r="G161" i="19"/>
  <c r="L161" i="19" s="1"/>
  <c r="G157" i="19"/>
  <c r="L157" i="19" s="1"/>
  <c r="G153" i="19"/>
  <c r="L153" i="19" s="1"/>
  <c r="G149" i="19"/>
  <c r="L149" i="19" s="1"/>
  <c r="G145" i="19"/>
  <c r="L145" i="19" s="1"/>
  <c r="G141" i="19"/>
  <c r="L141" i="19" s="1"/>
  <c r="G137" i="19"/>
  <c r="L137" i="19" s="1"/>
  <c r="G133" i="19"/>
  <c r="L133" i="19" s="1"/>
  <c r="G129" i="19"/>
  <c r="L129" i="19" s="1"/>
  <c r="G125" i="19"/>
  <c r="L125" i="19" s="1"/>
  <c r="D240" i="19"/>
  <c r="D236" i="19"/>
  <c r="D232" i="19"/>
  <c r="D228" i="19"/>
  <c r="D224" i="19"/>
  <c r="D220" i="19"/>
  <c r="D216" i="19"/>
  <c r="D212" i="19"/>
  <c r="D208" i="19"/>
  <c r="D204" i="19"/>
  <c r="D200" i="19"/>
  <c r="D196" i="19"/>
  <c r="D192" i="19"/>
  <c r="D188" i="19"/>
  <c r="D184" i="19"/>
  <c r="E240" i="19"/>
  <c r="J240" i="19" s="1"/>
  <c r="E236" i="19"/>
  <c r="J236" i="19" s="1"/>
  <c r="E232" i="19"/>
  <c r="J232" i="19" s="1"/>
  <c r="E228" i="19"/>
  <c r="J228" i="19" s="1"/>
  <c r="E224" i="19"/>
  <c r="J224" i="19" s="1"/>
  <c r="E220" i="19"/>
  <c r="J220" i="19" s="1"/>
  <c r="E216" i="19"/>
  <c r="J216" i="19" s="1"/>
  <c r="E212" i="19"/>
  <c r="J212" i="19" s="1"/>
  <c r="E208" i="19"/>
  <c r="J208" i="19" s="1"/>
  <c r="E204" i="19"/>
  <c r="J204" i="19" s="1"/>
  <c r="E200" i="19"/>
  <c r="J200" i="19" s="1"/>
  <c r="E196" i="19"/>
  <c r="J196" i="19" s="1"/>
  <c r="E192" i="19"/>
  <c r="J192" i="19" s="1"/>
  <c r="E188" i="19"/>
  <c r="J188" i="19" s="1"/>
  <c r="E184" i="19"/>
  <c r="J184" i="19" s="1"/>
  <c r="F240" i="19"/>
  <c r="K240" i="19" s="1"/>
  <c r="F236" i="19"/>
  <c r="K236" i="19" s="1"/>
  <c r="F232" i="19"/>
  <c r="K232" i="19" s="1"/>
  <c r="F228" i="19"/>
  <c r="K228" i="19" s="1"/>
  <c r="F224" i="19"/>
  <c r="K224" i="19" s="1"/>
  <c r="F220" i="19"/>
  <c r="K220" i="19" s="1"/>
  <c r="F216" i="19"/>
  <c r="K216" i="19" s="1"/>
  <c r="F212" i="19"/>
  <c r="K212" i="19" s="1"/>
  <c r="F208" i="19"/>
  <c r="K208" i="19" s="1"/>
  <c r="F204" i="19"/>
  <c r="K204" i="19" s="1"/>
  <c r="F200" i="19"/>
  <c r="K200" i="19" s="1"/>
  <c r="F196" i="19"/>
  <c r="K196" i="19" s="1"/>
  <c r="F192" i="19"/>
  <c r="K192" i="19" s="1"/>
  <c r="F188" i="19"/>
  <c r="K188" i="19" s="1"/>
  <c r="F184" i="19"/>
  <c r="K184" i="19" s="1"/>
  <c r="G240" i="19"/>
  <c r="L240" i="19" s="1"/>
  <c r="G236" i="19"/>
  <c r="L236" i="19" s="1"/>
  <c r="G232" i="19"/>
  <c r="L232" i="19" s="1"/>
  <c r="G228" i="19"/>
  <c r="L228" i="19" s="1"/>
  <c r="G224" i="19"/>
  <c r="L224" i="19" s="1"/>
  <c r="G220" i="19"/>
  <c r="L220" i="19" s="1"/>
  <c r="G216" i="19"/>
  <c r="L216" i="19" s="1"/>
  <c r="G212" i="19"/>
  <c r="L212" i="19" s="1"/>
  <c r="G208" i="19"/>
  <c r="L208" i="19" s="1"/>
  <c r="G204" i="19"/>
  <c r="L204" i="19" s="1"/>
  <c r="G200" i="19"/>
  <c r="L200" i="19" s="1"/>
  <c r="G196" i="19"/>
  <c r="L196" i="19" s="1"/>
  <c r="G192" i="19"/>
  <c r="L192" i="19" s="1"/>
  <c r="G188" i="19"/>
  <c r="L188" i="19" s="1"/>
  <c r="G184" i="19"/>
  <c r="L184" i="19" s="1"/>
  <c r="D243" i="19"/>
  <c r="D239" i="19"/>
  <c r="D235" i="19"/>
  <c r="D231" i="19"/>
  <c r="D227" i="19"/>
  <c r="D223" i="19"/>
  <c r="D219" i="19"/>
  <c r="D215" i="19"/>
  <c r="D211" i="19"/>
  <c r="D207" i="19"/>
  <c r="D203" i="19"/>
  <c r="D199" i="19"/>
  <c r="D195" i="19"/>
  <c r="D191" i="19"/>
  <c r="D187" i="19"/>
  <c r="E243" i="19"/>
  <c r="J243" i="19" s="1"/>
  <c r="E239" i="19"/>
  <c r="J239" i="19" s="1"/>
  <c r="E235" i="19"/>
  <c r="J235" i="19" s="1"/>
  <c r="E231" i="19"/>
  <c r="J231" i="19" s="1"/>
  <c r="E227" i="19"/>
  <c r="J227" i="19" s="1"/>
  <c r="E223" i="19"/>
  <c r="J223" i="19" s="1"/>
  <c r="E219" i="19"/>
  <c r="J219" i="19" s="1"/>
  <c r="E215" i="19"/>
  <c r="J215" i="19" s="1"/>
  <c r="E211" i="19"/>
  <c r="J211" i="19" s="1"/>
  <c r="E207" i="19"/>
  <c r="J207" i="19" s="1"/>
  <c r="E203" i="19"/>
  <c r="J203" i="19" s="1"/>
  <c r="E199" i="19"/>
  <c r="J199" i="19" s="1"/>
  <c r="E195" i="19"/>
  <c r="J195" i="19" s="1"/>
  <c r="E191" i="19"/>
  <c r="J191" i="19" s="1"/>
  <c r="E187" i="19"/>
  <c r="J187" i="19" s="1"/>
  <c r="F243" i="19"/>
  <c r="K243" i="19" s="1"/>
  <c r="F239" i="19"/>
  <c r="K239" i="19" s="1"/>
  <c r="F235" i="19"/>
  <c r="K235" i="19" s="1"/>
  <c r="F231" i="19"/>
  <c r="K231" i="19" s="1"/>
  <c r="F227" i="19"/>
  <c r="K227" i="19" s="1"/>
  <c r="F223" i="19"/>
  <c r="K223" i="19" s="1"/>
  <c r="F219" i="19"/>
  <c r="K219" i="19" s="1"/>
  <c r="F215" i="19"/>
  <c r="K215" i="19" s="1"/>
  <c r="F211" i="19"/>
  <c r="K211" i="19" s="1"/>
  <c r="F207" i="19"/>
  <c r="K207" i="19" s="1"/>
  <c r="F203" i="19"/>
  <c r="K203" i="19" s="1"/>
  <c r="F199" i="19"/>
  <c r="K199" i="19" s="1"/>
  <c r="F195" i="19"/>
  <c r="K195" i="19" s="1"/>
  <c r="F191" i="19"/>
  <c r="K191" i="19" s="1"/>
  <c r="F187" i="19"/>
  <c r="K187" i="19" s="1"/>
  <c r="G243" i="19"/>
  <c r="L243" i="19" s="1"/>
  <c r="G239" i="19"/>
  <c r="L239" i="19" s="1"/>
  <c r="G235" i="19"/>
  <c r="L235" i="19" s="1"/>
  <c r="G231" i="19"/>
  <c r="L231" i="19" s="1"/>
  <c r="G227" i="19"/>
  <c r="L227" i="19" s="1"/>
  <c r="G223" i="19"/>
  <c r="L223" i="19" s="1"/>
  <c r="G219" i="19"/>
  <c r="L219" i="19" s="1"/>
  <c r="G215" i="19"/>
  <c r="L215" i="19" s="1"/>
  <c r="G211" i="19"/>
  <c r="L211" i="19" s="1"/>
  <c r="G207" i="19"/>
  <c r="L207" i="19" s="1"/>
  <c r="G203" i="19"/>
  <c r="L203" i="19" s="1"/>
  <c r="G199" i="19"/>
  <c r="L199" i="19" s="1"/>
  <c r="G195" i="19"/>
  <c r="L195" i="19" s="1"/>
  <c r="G191" i="19"/>
  <c r="L191" i="19" s="1"/>
  <c r="G187" i="19"/>
  <c r="L187" i="19" s="1"/>
  <c r="I28" i="17"/>
  <c r="F163" i="19"/>
  <c r="K163" i="19" s="1"/>
  <c r="F159" i="19"/>
  <c r="K159" i="19" s="1"/>
  <c r="F155" i="19"/>
  <c r="K155" i="19" s="1"/>
  <c r="F151" i="19"/>
  <c r="K151" i="19" s="1"/>
  <c r="F147" i="19"/>
  <c r="K147" i="19" s="1"/>
  <c r="F143" i="19"/>
  <c r="K143" i="19" s="1"/>
  <c r="F139" i="19"/>
  <c r="K139" i="19" s="1"/>
  <c r="F135" i="19"/>
  <c r="K135" i="19" s="1"/>
  <c r="F131" i="19"/>
  <c r="K131" i="19" s="1"/>
  <c r="F127" i="19"/>
  <c r="K127" i="19" s="1"/>
  <c r="G183" i="19"/>
  <c r="L183" i="19" s="1"/>
  <c r="G179" i="19"/>
  <c r="L179" i="19" s="1"/>
  <c r="G175" i="19"/>
  <c r="L175" i="19" s="1"/>
  <c r="G171" i="19"/>
  <c r="L171" i="19" s="1"/>
  <c r="G167" i="19"/>
  <c r="L167" i="19" s="1"/>
  <c r="G163" i="19"/>
  <c r="L163" i="19" s="1"/>
  <c r="G159" i="19"/>
  <c r="L159" i="19" s="1"/>
  <c r="G155" i="19"/>
  <c r="L155" i="19" s="1"/>
  <c r="G151" i="19"/>
  <c r="L151" i="19" s="1"/>
  <c r="G147" i="19"/>
  <c r="L147" i="19" s="1"/>
  <c r="G143" i="19"/>
  <c r="L143" i="19" s="1"/>
  <c r="G139" i="19"/>
  <c r="L139" i="19" s="1"/>
  <c r="G135" i="19"/>
  <c r="L135" i="19" s="1"/>
  <c r="G131" i="19"/>
  <c r="L131" i="19" s="1"/>
  <c r="G127" i="19"/>
  <c r="L127" i="19" s="1"/>
  <c r="D242" i="19"/>
  <c r="D238" i="19"/>
  <c r="D234" i="19"/>
  <c r="D230" i="19"/>
  <c r="D226" i="19"/>
  <c r="D222" i="19"/>
  <c r="D218" i="19"/>
  <c r="D214" i="19"/>
  <c r="D210" i="19"/>
  <c r="D206" i="19"/>
  <c r="D202" i="19"/>
  <c r="D198" i="19"/>
  <c r="D194" i="19"/>
  <c r="D190" i="19"/>
  <c r="D186" i="19"/>
  <c r="E242" i="19"/>
  <c r="J242" i="19" s="1"/>
  <c r="E238" i="19"/>
  <c r="J238" i="19" s="1"/>
  <c r="E234" i="19"/>
  <c r="J234" i="19" s="1"/>
  <c r="E230" i="19"/>
  <c r="J230" i="19" s="1"/>
  <c r="E226" i="19"/>
  <c r="J226" i="19" s="1"/>
  <c r="E222" i="19"/>
  <c r="J222" i="19" s="1"/>
  <c r="E218" i="19"/>
  <c r="J218" i="19" s="1"/>
  <c r="E214" i="19"/>
  <c r="J214" i="19" s="1"/>
  <c r="E210" i="19"/>
  <c r="J210" i="19" s="1"/>
  <c r="E206" i="19"/>
  <c r="J206" i="19" s="1"/>
  <c r="E202" i="19"/>
  <c r="J202" i="19" s="1"/>
  <c r="E198" i="19"/>
  <c r="J198" i="19" s="1"/>
  <c r="E194" i="19"/>
  <c r="J194" i="19" s="1"/>
  <c r="E190" i="19"/>
  <c r="J190" i="19" s="1"/>
  <c r="E186" i="19"/>
  <c r="J186" i="19" s="1"/>
  <c r="F242" i="19"/>
  <c r="K242" i="19" s="1"/>
  <c r="F238" i="19"/>
  <c r="K238" i="19" s="1"/>
  <c r="F234" i="19"/>
  <c r="K234" i="19" s="1"/>
  <c r="F230" i="19"/>
  <c r="K230" i="19" s="1"/>
  <c r="F226" i="19"/>
  <c r="K226" i="19" s="1"/>
  <c r="F222" i="19"/>
  <c r="K222" i="19" s="1"/>
  <c r="F218" i="19"/>
  <c r="K218" i="19" s="1"/>
  <c r="F214" i="19"/>
  <c r="K214" i="19" s="1"/>
  <c r="F210" i="19"/>
  <c r="K210" i="19" s="1"/>
  <c r="F206" i="19"/>
  <c r="K206" i="19" s="1"/>
  <c r="F202" i="19"/>
  <c r="K202" i="19" s="1"/>
  <c r="F198" i="19"/>
  <c r="K198" i="19" s="1"/>
  <c r="F194" i="19"/>
  <c r="K194" i="19" s="1"/>
  <c r="F190" i="19"/>
  <c r="K190" i="19" s="1"/>
  <c r="F186" i="19"/>
  <c r="K186" i="19" s="1"/>
  <c r="G242" i="19"/>
  <c r="L242" i="19" s="1"/>
  <c r="G238" i="19"/>
  <c r="L238" i="19" s="1"/>
  <c r="G234" i="19"/>
  <c r="L234" i="19" s="1"/>
  <c r="G230" i="19"/>
  <c r="L230" i="19" s="1"/>
  <c r="G226" i="19"/>
  <c r="L226" i="19" s="1"/>
  <c r="G222" i="19"/>
  <c r="L222" i="19" s="1"/>
  <c r="G218" i="19"/>
  <c r="L218" i="19" s="1"/>
  <c r="G214" i="19"/>
  <c r="L214" i="19" s="1"/>
  <c r="G210" i="19"/>
  <c r="L210" i="19" s="1"/>
  <c r="G206" i="19"/>
  <c r="L206" i="19" s="1"/>
  <c r="G202" i="19"/>
  <c r="L202" i="19" s="1"/>
  <c r="G198" i="19"/>
  <c r="L198" i="19" s="1"/>
  <c r="G194" i="19"/>
  <c r="L194" i="19" s="1"/>
  <c r="G190" i="19"/>
  <c r="L190" i="19" s="1"/>
  <c r="G186" i="19"/>
  <c r="L186" i="19" s="1"/>
  <c r="F126" i="19"/>
  <c r="K126" i="19" s="1"/>
  <c r="G182" i="19"/>
  <c r="L182" i="19" s="1"/>
  <c r="G178" i="19"/>
  <c r="L178" i="19" s="1"/>
  <c r="G174" i="19"/>
  <c r="L174" i="19" s="1"/>
  <c r="G170" i="19"/>
  <c r="L170" i="19" s="1"/>
  <c r="G166" i="19"/>
  <c r="L166" i="19" s="1"/>
  <c r="G162" i="19"/>
  <c r="L162" i="19" s="1"/>
  <c r="G158" i="19"/>
  <c r="L158" i="19" s="1"/>
  <c r="G154" i="19"/>
  <c r="L154" i="19" s="1"/>
  <c r="G150" i="19"/>
  <c r="L150" i="19" s="1"/>
  <c r="G146" i="19"/>
  <c r="L146" i="19" s="1"/>
  <c r="G142" i="19"/>
  <c r="L142" i="19" s="1"/>
  <c r="G138" i="19"/>
  <c r="L138" i="19" s="1"/>
  <c r="G134" i="19"/>
  <c r="L134" i="19" s="1"/>
  <c r="G130" i="19"/>
  <c r="L130" i="19" s="1"/>
  <c r="G126" i="19"/>
  <c r="L126" i="19" s="1"/>
  <c r="D241" i="19"/>
  <c r="D237" i="19"/>
  <c r="D233" i="19"/>
  <c r="D229" i="19"/>
  <c r="D225" i="19"/>
  <c r="D221" i="19"/>
  <c r="D217" i="19"/>
  <c r="D213" i="19"/>
  <c r="D209" i="19"/>
  <c r="D205" i="19"/>
  <c r="D201" i="19"/>
  <c r="D197" i="19"/>
  <c r="D193" i="19"/>
  <c r="D189" i="19"/>
  <c r="D185" i="19"/>
  <c r="E241" i="19"/>
  <c r="J241" i="19" s="1"/>
  <c r="E237" i="19"/>
  <c r="J237" i="19" s="1"/>
  <c r="E233" i="19"/>
  <c r="J233" i="19" s="1"/>
  <c r="E229" i="19"/>
  <c r="J229" i="19" s="1"/>
  <c r="E225" i="19"/>
  <c r="J225" i="19" s="1"/>
  <c r="E221" i="19"/>
  <c r="J221" i="19" s="1"/>
  <c r="E217" i="19"/>
  <c r="J217" i="19" s="1"/>
  <c r="E213" i="19"/>
  <c r="J213" i="19" s="1"/>
  <c r="E209" i="19"/>
  <c r="J209" i="19" s="1"/>
  <c r="E205" i="19"/>
  <c r="J205" i="19" s="1"/>
  <c r="E201" i="19"/>
  <c r="J201" i="19" s="1"/>
  <c r="E197" i="19"/>
  <c r="J197" i="19" s="1"/>
  <c r="E193" i="19"/>
  <c r="J193" i="19" s="1"/>
  <c r="E189" i="19"/>
  <c r="J189" i="19" s="1"/>
  <c r="E185" i="19"/>
  <c r="J185" i="19" s="1"/>
  <c r="F241" i="19"/>
  <c r="K241" i="19" s="1"/>
  <c r="F237" i="19"/>
  <c r="K237" i="19" s="1"/>
  <c r="F233" i="19"/>
  <c r="K233" i="19" s="1"/>
  <c r="F229" i="19"/>
  <c r="K229" i="19" s="1"/>
  <c r="F225" i="19"/>
  <c r="K225" i="19" s="1"/>
  <c r="F221" i="19"/>
  <c r="K221" i="19" s="1"/>
  <c r="F217" i="19"/>
  <c r="K217" i="19" s="1"/>
  <c r="F213" i="19"/>
  <c r="K213" i="19" s="1"/>
  <c r="F209" i="19"/>
  <c r="K209" i="19" s="1"/>
  <c r="F205" i="19"/>
  <c r="K205" i="19" s="1"/>
  <c r="F201" i="19"/>
  <c r="K201" i="19" s="1"/>
  <c r="F197" i="19"/>
  <c r="K197" i="19" s="1"/>
  <c r="F193" i="19"/>
  <c r="K193" i="19" s="1"/>
  <c r="F189" i="19"/>
  <c r="K189" i="19" s="1"/>
  <c r="F185" i="19"/>
  <c r="K185" i="19" s="1"/>
  <c r="G241" i="19"/>
  <c r="L241" i="19" s="1"/>
  <c r="G237" i="19"/>
  <c r="L237" i="19" s="1"/>
  <c r="G233" i="19"/>
  <c r="L233" i="19" s="1"/>
  <c r="G229" i="19"/>
  <c r="L229" i="19" s="1"/>
  <c r="G225" i="19"/>
  <c r="L225" i="19" s="1"/>
  <c r="G221" i="19"/>
  <c r="L221" i="19" s="1"/>
  <c r="G217" i="19"/>
  <c r="L217" i="19" s="1"/>
  <c r="G213" i="19"/>
  <c r="L213" i="19" s="1"/>
  <c r="G209" i="19"/>
  <c r="L209" i="19" s="1"/>
  <c r="G205" i="19"/>
  <c r="L205" i="19" s="1"/>
  <c r="G201" i="19"/>
  <c r="L201" i="19" s="1"/>
  <c r="G197" i="19"/>
  <c r="L197" i="19" s="1"/>
  <c r="G193" i="19"/>
  <c r="L193" i="19" s="1"/>
  <c r="G189" i="19"/>
  <c r="L189" i="19" s="1"/>
  <c r="G185" i="19"/>
  <c r="L185" i="19" s="1"/>
  <c r="H28" i="17"/>
  <c r="G28" i="17"/>
  <c r="F28" i="17"/>
  <c r="I30" i="17"/>
  <c r="F30" i="17"/>
  <c r="F4" i="19"/>
  <c r="E7" i="19"/>
  <c r="J7" i="19" s="1"/>
  <c r="E6" i="19"/>
  <c r="J6" i="19" s="1"/>
  <c r="E5" i="19"/>
  <c r="J5" i="19" s="1"/>
  <c r="E4" i="19"/>
  <c r="D7" i="19"/>
  <c r="D6" i="19"/>
  <c r="D5" i="19"/>
  <c r="G7" i="19"/>
  <c r="L7" i="19" s="1"/>
  <c r="G6" i="19"/>
  <c r="L6" i="19" s="1"/>
  <c r="G5" i="19"/>
  <c r="L5" i="19" s="1"/>
  <c r="G4" i="19"/>
  <c r="F7" i="19"/>
  <c r="K7" i="19" s="1"/>
  <c r="F6" i="19"/>
  <c r="K6" i="19" s="1"/>
  <c r="F5" i="19"/>
  <c r="K5" i="19" s="1"/>
  <c r="AG47" i="16"/>
  <c r="AG7" i="16"/>
  <c r="AG107" i="12"/>
  <c r="AG67" i="12"/>
  <c r="AG47" i="15"/>
  <c r="AG7" i="15"/>
  <c r="AG107" i="11"/>
  <c r="AG67" i="11"/>
  <c r="AJ22" i="11"/>
  <c r="AJ18" i="11"/>
  <c r="AJ14" i="11"/>
  <c r="AJ10" i="11"/>
  <c r="AJ21" i="11"/>
  <c r="AJ17" i="11"/>
  <c r="AJ13" i="11"/>
  <c r="AJ19" i="11"/>
  <c r="AJ11" i="11"/>
  <c r="AJ9" i="11"/>
  <c r="AJ20" i="11"/>
  <c r="AJ16" i="11"/>
  <c r="AJ12" i="11"/>
  <c r="AJ8" i="11"/>
  <c r="AJ15" i="11"/>
  <c r="AJ7" i="11"/>
  <c r="AJ2" i="11" s="1"/>
  <c r="AE62" i="11"/>
  <c r="AD59" i="11"/>
  <c r="AD55" i="11"/>
  <c r="AD39" i="11"/>
  <c r="AD23" i="11"/>
  <c r="AD7" i="11"/>
  <c r="AD30" i="11"/>
  <c r="P11" i="15"/>
  <c r="O6" i="15"/>
  <c r="P5" i="15"/>
  <c r="N9" i="15"/>
  <c r="AD46" i="11"/>
  <c r="AD14" i="11"/>
  <c r="AD61" i="11"/>
  <c r="AD57" i="11"/>
  <c r="AD41" i="11"/>
  <c r="AD25" i="11"/>
  <c r="AD9" i="11"/>
  <c r="AC64" i="11"/>
  <c r="AD64" i="11"/>
  <c r="AE64" i="11"/>
  <c r="AF64" i="11"/>
  <c r="AC61" i="15"/>
  <c r="AC57" i="15"/>
  <c r="AC53" i="15"/>
  <c r="AC49" i="15"/>
  <c r="AC45" i="15"/>
  <c r="AC41" i="15"/>
  <c r="AC37" i="15"/>
  <c r="AC33" i="15"/>
  <c r="AC29" i="15"/>
  <c r="AC25" i="15"/>
  <c r="AC21" i="15"/>
  <c r="AC17" i="15"/>
  <c r="AC13" i="15"/>
  <c r="AC63" i="11"/>
  <c r="AD63" i="11"/>
  <c r="AE63" i="11"/>
  <c r="AF63" i="11"/>
  <c r="AC66" i="11"/>
  <c r="AD66" i="11"/>
  <c r="AE66" i="11"/>
  <c r="AF66" i="11"/>
  <c r="M10" i="15"/>
  <c r="M4" i="15"/>
  <c r="M13" i="15"/>
  <c r="R2" i="15" s="1"/>
  <c r="AC65" i="11"/>
  <c r="AD65" i="11"/>
  <c r="AE65" i="11"/>
  <c r="AF65" i="11"/>
  <c r="K13" i="15"/>
  <c r="K8" i="15"/>
  <c r="AC62" i="15"/>
  <c r="AC58" i="15"/>
  <c r="AC54" i="15"/>
  <c r="AC50" i="15"/>
  <c r="AC46" i="15"/>
  <c r="AC42" i="15"/>
  <c r="AC38" i="15"/>
  <c r="AC34" i="15"/>
  <c r="AC30" i="15"/>
  <c r="AC26" i="15"/>
  <c r="AC22" i="15"/>
  <c r="AC18" i="15"/>
  <c r="AC14" i="15"/>
  <c r="AC60" i="15"/>
  <c r="AC56" i="15"/>
  <c r="AC52" i="15"/>
  <c r="AC48" i="15"/>
  <c r="AC44" i="15"/>
  <c r="AC40" i="15"/>
  <c r="AC36" i="15"/>
  <c r="AC32" i="15"/>
  <c r="AC28" i="15"/>
  <c r="AC24" i="15"/>
  <c r="AC20" i="15"/>
  <c r="AC16" i="15"/>
  <c r="AC12" i="15"/>
  <c r="AC8" i="15"/>
  <c r="AC4" i="15"/>
  <c r="AD60" i="15"/>
  <c r="AD56" i="15"/>
  <c r="AD52" i="15"/>
  <c r="AD48" i="15"/>
  <c r="AD44" i="15"/>
  <c r="AD40" i="15"/>
  <c r="AD36" i="15"/>
  <c r="AD32" i="15"/>
  <c r="AD28" i="15"/>
  <c r="AD24" i="15"/>
  <c r="AD20" i="15"/>
  <c r="AD16" i="15"/>
  <c r="AD12" i="15"/>
  <c r="AD8" i="15"/>
  <c r="AD4" i="15"/>
  <c r="AE60" i="15"/>
  <c r="AE56" i="15"/>
  <c r="AE52" i="15"/>
  <c r="AE48" i="15"/>
  <c r="AE44" i="15"/>
  <c r="AE40" i="15"/>
  <c r="AE36" i="15"/>
  <c r="AE32" i="15"/>
  <c r="AE28" i="15"/>
  <c r="AE24" i="15"/>
  <c r="AE20" i="15"/>
  <c r="AE16" i="15"/>
  <c r="AE12" i="15"/>
  <c r="AE8" i="15"/>
  <c r="AE4" i="15"/>
  <c r="AF60" i="15"/>
  <c r="AF56" i="15"/>
  <c r="AF52" i="15"/>
  <c r="AF48" i="15"/>
  <c r="AF44" i="15"/>
  <c r="AF40" i="15"/>
  <c r="AF36" i="15"/>
  <c r="AF32" i="15"/>
  <c r="AF28" i="15"/>
  <c r="AF24" i="15"/>
  <c r="AF20" i="15"/>
  <c r="AF16" i="15"/>
  <c r="AF12" i="15"/>
  <c r="AF8" i="15"/>
  <c r="AF4" i="15"/>
  <c r="O3" i="15"/>
  <c r="N4" i="15"/>
  <c r="M5" i="15"/>
  <c r="L6" i="15"/>
  <c r="P6" i="15"/>
  <c r="L8" i="15"/>
  <c r="P8" i="15"/>
  <c r="O9" i="15"/>
  <c r="N10" i="15"/>
  <c r="M11" i="15"/>
  <c r="Q11" i="15"/>
  <c r="AC62" i="16"/>
  <c r="AC58" i="16"/>
  <c r="AC54" i="16"/>
  <c r="AC50" i="16"/>
  <c r="AC46" i="16"/>
  <c r="AC42" i="16"/>
  <c r="AC38" i="16"/>
  <c r="AC34" i="16"/>
  <c r="AC30" i="16"/>
  <c r="AC26" i="16"/>
  <c r="AC22" i="16"/>
  <c r="AC18" i="16"/>
  <c r="AC14" i="16"/>
  <c r="AC10" i="16"/>
  <c r="AC6" i="16"/>
  <c r="AD62" i="16"/>
  <c r="AD58" i="16"/>
  <c r="AD54" i="16"/>
  <c r="AD50" i="16"/>
  <c r="AD46" i="16"/>
  <c r="AD42" i="16"/>
  <c r="AD38" i="16"/>
  <c r="AD34" i="16"/>
  <c r="AD30" i="16"/>
  <c r="AD26" i="16"/>
  <c r="AD22" i="16"/>
  <c r="AD18" i="16"/>
  <c r="AD14" i="16"/>
  <c r="AD10" i="16"/>
  <c r="AD6" i="16"/>
  <c r="AE62" i="16"/>
  <c r="AE58" i="16"/>
  <c r="AE54" i="16"/>
  <c r="AE50" i="16"/>
  <c r="AE46" i="16"/>
  <c r="AE42" i="16"/>
  <c r="AE38" i="16"/>
  <c r="AE34" i="16"/>
  <c r="AE30" i="16"/>
  <c r="AE26" i="16"/>
  <c r="AE22" i="16"/>
  <c r="AE18" i="16"/>
  <c r="AE14" i="16"/>
  <c r="AE10" i="16"/>
  <c r="AE6" i="16"/>
  <c r="AF62" i="16"/>
  <c r="AF58" i="16"/>
  <c r="AF54" i="16"/>
  <c r="AF50" i="16"/>
  <c r="AF46" i="16"/>
  <c r="AF42" i="16"/>
  <c r="AF38" i="16"/>
  <c r="AF34" i="16"/>
  <c r="AF30" i="16"/>
  <c r="AF26" i="16"/>
  <c r="AF22" i="16"/>
  <c r="AF18" i="16"/>
  <c r="AF14" i="16"/>
  <c r="AF10" i="16"/>
  <c r="AF6" i="16"/>
  <c r="AC59" i="15"/>
  <c r="AC55" i="15"/>
  <c r="AC51" i="15"/>
  <c r="AC47" i="15"/>
  <c r="AC43" i="15"/>
  <c r="AC39" i="15"/>
  <c r="AC35" i="15"/>
  <c r="AC31" i="15"/>
  <c r="AC27" i="15"/>
  <c r="AC23" i="15"/>
  <c r="AC19" i="15"/>
  <c r="AC15" i="15"/>
  <c r="AC11" i="15"/>
  <c r="AC7" i="15"/>
  <c r="AC3" i="15"/>
  <c r="AD59" i="15"/>
  <c r="AD55" i="15"/>
  <c r="AD51" i="15"/>
  <c r="AD47" i="15"/>
  <c r="AD43" i="15"/>
  <c r="AD39" i="15"/>
  <c r="AD35" i="15"/>
  <c r="AD31" i="15"/>
  <c r="AD27" i="15"/>
  <c r="AD23" i="15"/>
  <c r="AD19" i="15"/>
  <c r="AD15" i="15"/>
  <c r="AD11" i="15"/>
  <c r="AD7" i="15"/>
  <c r="AD3" i="15"/>
  <c r="AE59" i="15"/>
  <c r="AE55" i="15"/>
  <c r="AE51" i="15"/>
  <c r="AE47" i="15"/>
  <c r="AE43" i="15"/>
  <c r="AE39" i="15"/>
  <c r="AE35" i="15"/>
  <c r="AE31" i="15"/>
  <c r="AE27" i="15"/>
  <c r="AE23" i="15"/>
  <c r="AE19" i="15"/>
  <c r="AE15" i="15"/>
  <c r="AE11" i="15"/>
  <c r="AE7" i="15"/>
  <c r="AE3" i="15"/>
  <c r="AF59" i="15"/>
  <c r="AF55" i="15"/>
  <c r="AF51" i="15"/>
  <c r="AF47" i="15"/>
  <c r="AF43" i="15"/>
  <c r="AF39" i="15"/>
  <c r="AF35" i="15"/>
  <c r="AF31" i="15"/>
  <c r="AF27" i="15"/>
  <c r="AF23" i="15"/>
  <c r="AF19" i="15"/>
  <c r="AF15" i="15"/>
  <c r="AF11" i="15"/>
  <c r="AF7" i="15"/>
  <c r="AF3" i="15"/>
  <c r="L3" i="15"/>
  <c r="P3" i="15"/>
  <c r="O4" i="15"/>
  <c r="N5" i="15"/>
  <c r="M6" i="15"/>
  <c r="M8" i="15"/>
  <c r="L9" i="15"/>
  <c r="P9" i="15"/>
  <c r="O10" i="15"/>
  <c r="N11" i="15"/>
  <c r="N13" i="15"/>
  <c r="S2" i="15" s="1"/>
  <c r="AC61" i="16"/>
  <c r="AC57" i="16"/>
  <c r="AC53" i="16"/>
  <c r="AC49" i="16"/>
  <c r="AC45" i="16"/>
  <c r="AC41" i="16"/>
  <c r="AC37" i="16"/>
  <c r="AC33" i="16"/>
  <c r="AC29" i="16"/>
  <c r="AC25" i="16"/>
  <c r="AC21" i="16"/>
  <c r="AC17" i="16"/>
  <c r="AC13" i="16"/>
  <c r="AC9" i="16"/>
  <c r="AC5" i="16"/>
  <c r="AD61" i="16"/>
  <c r="AD57" i="16"/>
  <c r="AD53" i="16"/>
  <c r="AD49" i="16"/>
  <c r="AD45" i="16"/>
  <c r="AD41" i="16"/>
  <c r="AD37" i="16"/>
  <c r="AD33" i="16"/>
  <c r="AD29" i="16"/>
  <c r="AD25" i="16"/>
  <c r="AD21" i="16"/>
  <c r="AD17" i="16"/>
  <c r="AD13" i="16"/>
  <c r="AD9" i="16"/>
  <c r="AD5" i="16"/>
  <c r="AE61" i="16"/>
  <c r="AE57" i="16"/>
  <c r="AE53" i="16"/>
  <c r="AE49" i="16"/>
  <c r="AE45" i="16"/>
  <c r="AE41" i="16"/>
  <c r="AE37" i="16"/>
  <c r="AE33" i="16"/>
  <c r="AE29" i="16"/>
  <c r="AE25" i="16"/>
  <c r="AE21" i="16"/>
  <c r="AE17" i="16"/>
  <c r="AE13" i="16"/>
  <c r="AE9" i="16"/>
  <c r="AE5" i="16"/>
  <c r="AF61" i="16"/>
  <c r="AF57" i="16"/>
  <c r="AF53" i="16"/>
  <c r="AF49" i="16"/>
  <c r="AF45" i="16"/>
  <c r="AF41" i="16"/>
  <c r="AF37" i="16"/>
  <c r="AF33" i="16"/>
  <c r="AF29" i="16"/>
  <c r="AF25" i="16"/>
  <c r="AF21" i="16"/>
  <c r="AF17" i="16"/>
  <c r="AF13" i="16"/>
  <c r="AF9" i="16"/>
  <c r="AF5" i="16"/>
  <c r="AC10" i="15"/>
  <c r="AC6" i="15"/>
  <c r="AD62" i="15"/>
  <c r="AD58" i="15"/>
  <c r="AD54" i="15"/>
  <c r="AD50" i="15"/>
  <c r="AD46" i="15"/>
  <c r="AD42" i="15"/>
  <c r="AD38" i="15"/>
  <c r="AD34" i="15"/>
  <c r="AD30" i="15"/>
  <c r="AD26" i="15"/>
  <c r="AD22" i="15"/>
  <c r="AD18" i="15"/>
  <c r="AD14" i="15"/>
  <c r="AD10" i="15"/>
  <c r="AD6" i="15"/>
  <c r="AE62" i="15"/>
  <c r="AE58" i="15"/>
  <c r="AE54" i="15"/>
  <c r="AE50" i="15"/>
  <c r="AE46" i="15"/>
  <c r="AE42" i="15"/>
  <c r="AE38" i="15"/>
  <c r="AE34" i="15"/>
  <c r="AE30" i="15"/>
  <c r="AE26" i="15"/>
  <c r="AE22" i="15"/>
  <c r="AE18" i="15"/>
  <c r="AE14" i="15"/>
  <c r="AE10" i="15"/>
  <c r="AE6" i="15"/>
  <c r="AF62" i="15"/>
  <c r="AF58" i="15"/>
  <c r="AF54" i="15"/>
  <c r="AF50" i="15"/>
  <c r="AF46" i="15"/>
  <c r="AF42" i="15"/>
  <c r="AF38" i="15"/>
  <c r="AF34" i="15"/>
  <c r="AF30" i="15"/>
  <c r="AF26" i="15"/>
  <c r="AF22" i="15"/>
  <c r="AF18" i="15"/>
  <c r="AF14" i="15"/>
  <c r="AF10" i="15"/>
  <c r="AF6" i="15"/>
  <c r="M3" i="15"/>
  <c r="L4" i="15"/>
  <c r="P4" i="15"/>
  <c r="O5" i="15"/>
  <c r="N6" i="15"/>
  <c r="N8" i="15"/>
  <c r="M9" i="15"/>
  <c r="L10" i="15"/>
  <c r="P10" i="15"/>
  <c r="O11" i="15"/>
  <c r="O13" i="15"/>
  <c r="T2" i="15" s="1"/>
  <c r="AC60" i="16"/>
  <c r="AC56" i="16"/>
  <c r="AC52" i="16"/>
  <c r="AC48" i="16"/>
  <c r="AC44" i="16"/>
  <c r="AC40" i="16"/>
  <c r="AC36" i="16"/>
  <c r="AC32" i="16"/>
  <c r="AC28" i="16"/>
  <c r="AC24" i="16"/>
  <c r="AC20" i="16"/>
  <c r="AC16" i="16"/>
  <c r="AC12" i="16"/>
  <c r="AC8" i="16"/>
  <c r="AC4" i="16"/>
  <c r="AD60" i="16"/>
  <c r="AD56" i="16"/>
  <c r="AD52" i="16"/>
  <c r="AD48" i="16"/>
  <c r="AD44" i="16"/>
  <c r="AD40" i="16"/>
  <c r="AD36" i="16"/>
  <c r="AD32" i="16"/>
  <c r="AD28" i="16"/>
  <c r="AD24" i="16"/>
  <c r="AD20" i="16"/>
  <c r="AD16" i="16"/>
  <c r="AD12" i="16"/>
  <c r="AD8" i="16"/>
  <c r="AD4" i="16"/>
  <c r="AE60" i="16"/>
  <c r="AE56" i="16"/>
  <c r="AE52" i="16"/>
  <c r="AE48" i="16"/>
  <c r="AE44" i="16"/>
  <c r="AE40" i="16"/>
  <c r="AE36" i="16"/>
  <c r="AE32" i="16"/>
  <c r="AE28" i="16"/>
  <c r="AE24" i="16"/>
  <c r="AE20" i="16"/>
  <c r="AE16" i="16"/>
  <c r="AE12" i="16"/>
  <c r="AE8" i="16"/>
  <c r="AE4" i="16"/>
  <c r="AF60" i="16"/>
  <c r="AF56" i="16"/>
  <c r="AF52" i="16"/>
  <c r="AF48" i="16"/>
  <c r="AF44" i="16"/>
  <c r="AF40" i="16"/>
  <c r="AF36" i="16"/>
  <c r="AF32" i="16"/>
  <c r="AF28" i="16"/>
  <c r="AF24" i="16"/>
  <c r="AF20" i="16"/>
  <c r="AF16" i="16"/>
  <c r="AF12" i="16"/>
  <c r="AF8" i="16"/>
  <c r="AF4" i="16"/>
  <c r="AC9" i="15"/>
  <c r="AC5" i="15"/>
  <c r="AD61" i="15"/>
  <c r="AD57" i="15"/>
  <c r="AD53" i="15"/>
  <c r="AD49" i="15"/>
  <c r="AD45" i="15"/>
  <c r="AD41" i="15"/>
  <c r="AD37" i="15"/>
  <c r="AD33" i="15"/>
  <c r="AD29" i="15"/>
  <c r="AD25" i="15"/>
  <c r="AD21" i="15"/>
  <c r="AD17" i="15"/>
  <c r="AD13" i="15"/>
  <c r="AD9" i="15"/>
  <c r="AD5" i="15"/>
  <c r="AE61" i="15"/>
  <c r="AE57" i="15"/>
  <c r="AE53" i="15"/>
  <c r="AE49" i="15"/>
  <c r="AE45" i="15"/>
  <c r="AE41" i="15"/>
  <c r="AE37" i="15"/>
  <c r="AE33" i="15"/>
  <c r="AE29" i="15"/>
  <c r="AE25" i="15"/>
  <c r="AE21" i="15"/>
  <c r="AE17" i="15"/>
  <c r="AE13" i="15"/>
  <c r="AE9" i="15"/>
  <c r="AE5" i="15"/>
  <c r="AF61" i="15"/>
  <c r="AF57" i="15"/>
  <c r="AF53" i="15"/>
  <c r="AF49" i="15"/>
  <c r="AF45" i="15"/>
  <c r="AF41" i="15"/>
  <c r="AF37" i="15"/>
  <c r="AF33" i="15"/>
  <c r="AF29" i="15"/>
  <c r="AF25" i="15"/>
  <c r="AF21" i="15"/>
  <c r="AF17" i="15"/>
  <c r="AF13" i="15"/>
  <c r="AF9" i="15"/>
  <c r="AF5" i="15"/>
  <c r="N3" i="15"/>
  <c r="L5" i="15"/>
  <c r="O8" i="15"/>
  <c r="L11" i="15"/>
  <c r="P13" i="15"/>
  <c r="U2" i="15" s="1"/>
  <c r="AC59" i="16"/>
  <c r="AC55" i="16"/>
  <c r="AC51" i="16"/>
  <c r="AC47" i="16"/>
  <c r="AC43" i="16"/>
  <c r="AC39" i="16"/>
  <c r="AC35" i="16"/>
  <c r="AC31" i="16"/>
  <c r="AC27" i="16"/>
  <c r="AC23" i="16"/>
  <c r="AC19" i="16"/>
  <c r="AC15" i="16"/>
  <c r="AC11" i="16"/>
  <c r="AC7" i="16"/>
  <c r="AC3" i="16"/>
  <c r="AD59" i="16"/>
  <c r="AD55" i="16"/>
  <c r="AD51" i="16"/>
  <c r="AD47" i="16"/>
  <c r="AD43" i="16"/>
  <c r="AD39" i="16"/>
  <c r="AD35" i="16"/>
  <c r="AD31" i="16"/>
  <c r="AD27" i="16"/>
  <c r="AD23" i="16"/>
  <c r="AD19" i="16"/>
  <c r="AD15" i="16"/>
  <c r="AD11" i="16"/>
  <c r="AD7" i="16"/>
  <c r="AD3" i="16"/>
  <c r="AE59" i="16"/>
  <c r="AE55" i="16"/>
  <c r="AE51" i="16"/>
  <c r="AE47" i="16"/>
  <c r="AE43" i="16"/>
  <c r="AE39" i="16"/>
  <c r="AE35" i="16"/>
  <c r="AE31" i="16"/>
  <c r="AE27" i="16"/>
  <c r="AE23" i="16"/>
  <c r="AE19" i="16"/>
  <c r="AE15" i="16"/>
  <c r="AE11" i="16"/>
  <c r="AE7" i="16"/>
  <c r="AE3" i="16"/>
  <c r="AF59" i="16"/>
  <c r="AF55" i="16"/>
  <c r="AF51" i="16"/>
  <c r="AF47" i="16"/>
  <c r="AF43" i="16"/>
  <c r="AF39" i="16"/>
  <c r="AF35" i="16"/>
  <c r="AF31" i="16"/>
  <c r="AF27" i="16"/>
  <c r="AF23" i="16"/>
  <c r="AF19" i="16"/>
  <c r="AF15" i="16"/>
  <c r="AF11" i="16"/>
  <c r="AF7" i="16"/>
  <c r="AF3" i="16"/>
  <c r="AE3" i="11"/>
  <c r="AD22" i="11"/>
  <c r="AD21" i="11"/>
  <c r="AD20" i="11"/>
  <c r="AD19" i="11"/>
  <c r="AD18" i="11"/>
  <c r="AD17" i="11"/>
  <c r="AD15" i="11"/>
  <c r="AD13" i="11"/>
  <c r="AD12" i="11"/>
  <c r="AD11" i="11"/>
  <c r="AD10" i="11"/>
  <c r="AD8" i="11"/>
  <c r="AD6" i="11"/>
  <c r="AD5" i="11"/>
  <c r="AD4" i="11"/>
  <c r="AD58" i="11"/>
  <c r="AD56" i="11"/>
  <c r="AD54" i="11"/>
  <c r="AD53" i="11"/>
  <c r="AD51" i="11"/>
  <c r="AD50" i="11"/>
  <c r="AD49" i="11"/>
  <c r="AD48" i="11"/>
  <c r="AD47" i="11"/>
  <c r="AD45" i="11"/>
  <c r="AD44" i="11"/>
  <c r="AD43" i="11"/>
  <c r="AD42" i="11"/>
  <c r="AD40" i="11"/>
  <c r="AD38" i="11"/>
  <c r="AD37" i="11"/>
  <c r="AD35" i="11"/>
  <c r="AD34" i="11"/>
  <c r="AD33" i="11"/>
  <c r="AD32" i="11"/>
  <c r="AD31" i="11"/>
  <c r="AD29" i="11"/>
  <c r="AD28" i="11"/>
  <c r="AD27" i="11"/>
  <c r="AD26" i="11"/>
  <c r="AD24" i="11"/>
  <c r="AF62" i="11"/>
  <c r="AF22" i="11"/>
  <c r="AF20" i="11"/>
  <c r="AF19" i="11"/>
  <c r="AF18" i="11"/>
  <c r="AF16" i="11"/>
  <c r="AF15" i="11"/>
  <c r="AF14" i="11"/>
  <c r="AF12" i="11"/>
  <c r="AF11" i="11"/>
  <c r="AF10" i="11"/>
  <c r="AF8" i="11"/>
  <c r="AF7" i="11"/>
  <c r="AF6" i="11"/>
  <c r="AF4" i="11"/>
  <c r="AF61" i="11"/>
  <c r="AF60" i="11"/>
  <c r="AF58" i="11"/>
  <c r="AF57" i="11"/>
  <c r="AF56" i="11"/>
  <c r="AF54" i="11"/>
  <c r="AF53" i="11"/>
  <c r="AF52" i="11"/>
  <c r="AF50" i="11"/>
  <c r="AF49" i="11"/>
  <c r="AF48" i="11"/>
  <c r="AF46" i="11"/>
  <c r="AF45" i="11"/>
  <c r="AF44" i="11"/>
  <c r="AF42" i="11"/>
  <c r="AF41" i="11"/>
  <c r="AF40" i="11"/>
  <c r="AF38" i="11"/>
  <c r="AF37" i="11"/>
  <c r="AF36" i="11"/>
  <c r="AF34" i="11"/>
  <c r="AF33" i="11"/>
  <c r="AF32" i="11"/>
  <c r="AF30" i="11"/>
  <c r="AF29" i="11"/>
  <c r="AF28" i="11"/>
  <c r="AF26" i="11"/>
  <c r="AF25" i="11"/>
  <c r="AF24" i="11"/>
  <c r="AE61" i="11"/>
  <c r="AE60" i="11"/>
  <c r="AE57" i="11"/>
  <c r="AE56" i="11"/>
  <c r="AE53" i="11"/>
  <c r="AE52" i="11"/>
  <c r="AE49" i="11"/>
  <c r="AE48" i="11"/>
  <c r="AE45" i="11"/>
  <c r="AE44" i="11"/>
  <c r="AE41" i="11"/>
  <c r="AE40" i="11"/>
  <c r="AE37" i="11"/>
  <c r="AE36" i="11"/>
  <c r="AE33" i="11"/>
  <c r="AE32" i="11"/>
  <c r="AE29" i="11"/>
  <c r="AE28" i="11"/>
  <c r="AE25" i="11"/>
  <c r="AE24" i="11"/>
  <c r="P8" i="16"/>
  <c r="M11" i="16"/>
  <c r="P6" i="16"/>
  <c r="M5" i="16"/>
  <c r="M10" i="16"/>
  <c r="P10" i="16"/>
  <c r="O10" i="16"/>
  <c r="K13" i="16"/>
  <c r="K8" i="16"/>
  <c r="L8" i="16"/>
  <c r="P11" i="16"/>
  <c r="L11" i="16"/>
  <c r="O11" i="16"/>
  <c r="N11" i="16"/>
  <c r="O6" i="16"/>
  <c r="N6" i="16"/>
  <c r="M6" i="16"/>
  <c r="N9" i="16"/>
  <c r="M9" i="16"/>
  <c r="P9" i="16"/>
  <c r="L9" i="16"/>
  <c r="M4" i="16"/>
  <c r="L4" i="16"/>
  <c r="L6" i="16"/>
  <c r="Q11" i="16"/>
  <c r="P5" i="16"/>
  <c r="L5" i="16"/>
  <c r="L10" i="16"/>
  <c r="O5" i="16"/>
  <c r="N5" i="16"/>
  <c r="O3" i="16"/>
  <c r="O9" i="16"/>
  <c r="P4" i="16"/>
  <c r="O4" i="16"/>
  <c r="O8" i="16"/>
  <c r="N8" i="16"/>
  <c r="M8" i="16"/>
  <c r="N3" i="16"/>
  <c r="M3" i="16"/>
  <c r="P3" i="16"/>
  <c r="L3" i="16"/>
  <c r="N4" i="16"/>
  <c r="N10" i="16"/>
  <c r="M13" i="16"/>
  <c r="R2" i="16" s="1"/>
  <c r="N13" i="16"/>
  <c r="S2" i="16" s="1"/>
  <c r="O13" i="16"/>
  <c r="T2" i="16" s="1"/>
  <c r="P13" i="16"/>
  <c r="U2" i="16" s="1"/>
  <c r="AC3" i="11"/>
  <c r="Q7" i="16"/>
  <c r="Q7" i="15"/>
  <c r="L5" i="11"/>
  <c r="P11" i="11"/>
  <c r="Q11" i="11"/>
  <c r="M11" i="11"/>
  <c r="N11" i="11"/>
  <c r="N6" i="11"/>
  <c r="O6" i="11"/>
  <c r="P6" i="11"/>
  <c r="M6" i="11"/>
  <c r="P12" i="11"/>
  <c r="Q12" i="11"/>
  <c r="N12" i="11"/>
  <c r="M12" i="11"/>
  <c r="O12" i="11"/>
  <c r="N7" i="11"/>
  <c r="M7" i="11"/>
  <c r="O7" i="11"/>
  <c r="P7" i="11"/>
  <c r="O12" i="12"/>
  <c r="N12" i="12"/>
  <c r="M12" i="12"/>
  <c r="L12" i="12"/>
  <c r="Q12" i="12"/>
  <c r="P12" i="12"/>
  <c r="O7" i="12"/>
  <c r="N7" i="12"/>
  <c r="P7" i="12"/>
  <c r="M7" i="12"/>
  <c r="L7" i="12"/>
  <c r="Q11" i="12"/>
  <c r="M11" i="12"/>
  <c r="P11" i="12"/>
  <c r="L11" i="12"/>
  <c r="O11" i="12"/>
  <c r="N11" i="12"/>
  <c r="P6" i="12"/>
  <c r="L6" i="12"/>
  <c r="O6" i="12"/>
  <c r="N6" i="12"/>
  <c r="M6" i="12"/>
  <c r="N10" i="12"/>
  <c r="M10" i="12"/>
  <c r="P10" i="12"/>
  <c r="O10" i="12"/>
  <c r="M5" i="12"/>
  <c r="P5" i="12"/>
  <c r="L5" i="12"/>
  <c r="L10" i="12"/>
  <c r="O5" i="12"/>
  <c r="N5" i="12"/>
  <c r="O11" i="11"/>
  <c r="M10" i="11"/>
  <c r="N10" i="11"/>
  <c r="O10" i="11"/>
  <c r="P10" i="11"/>
  <c r="P5" i="11"/>
  <c r="O5" i="11"/>
  <c r="N5" i="11"/>
  <c r="M5" i="11"/>
  <c r="H185" i="19" l="1"/>
  <c r="I185" i="19"/>
  <c r="M185" i="19" s="1"/>
  <c r="H201" i="19"/>
  <c r="I201" i="19"/>
  <c r="M201" i="19" s="1"/>
  <c r="H217" i="19"/>
  <c r="I217" i="19"/>
  <c r="M217" i="19" s="1"/>
  <c r="H233" i="19"/>
  <c r="I233" i="19"/>
  <c r="M233" i="19" s="1"/>
  <c r="I186" i="19"/>
  <c r="M186" i="19" s="1"/>
  <c r="H186" i="19"/>
  <c r="I202" i="19"/>
  <c r="M202" i="19" s="1"/>
  <c r="H202" i="19"/>
  <c r="I218" i="19"/>
  <c r="M218" i="19" s="1"/>
  <c r="H218" i="19"/>
  <c r="I234" i="19"/>
  <c r="M234" i="19" s="1"/>
  <c r="H234" i="19"/>
  <c r="I195" i="19"/>
  <c r="M195" i="19" s="1"/>
  <c r="H195" i="19"/>
  <c r="I211" i="19"/>
  <c r="M211" i="19" s="1"/>
  <c r="H211" i="19"/>
  <c r="I227" i="19"/>
  <c r="M227" i="19" s="1"/>
  <c r="H227" i="19"/>
  <c r="I243" i="19"/>
  <c r="M243" i="19" s="1"/>
  <c r="H243" i="19"/>
  <c r="I192" i="19"/>
  <c r="M192" i="19" s="1"/>
  <c r="H192" i="19"/>
  <c r="I208" i="19"/>
  <c r="M208" i="19" s="1"/>
  <c r="H208" i="19"/>
  <c r="I224" i="19"/>
  <c r="M224" i="19" s="1"/>
  <c r="H224" i="19"/>
  <c r="I240" i="19"/>
  <c r="M240" i="19" s="1"/>
  <c r="H240" i="19"/>
  <c r="H133" i="19"/>
  <c r="I133" i="19"/>
  <c r="M133" i="19" s="1"/>
  <c r="I149" i="19"/>
  <c r="M149" i="19" s="1"/>
  <c r="H149" i="19"/>
  <c r="H165" i="19"/>
  <c r="I165" i="19"/>
  <c r="M165" i="19" s="1"/>
  <c r="I181" i="19"/>
  <c r="M181" i="19" s="1"/>
  <c r="H181" i="19"/>
  <c r="I134" i="19"/>
  <c r="M134" i="19" s="1"/>
  <c r="H134" i="19"/>
  <c r="I150" i="19"/>
  <c r="M150" i="19" s="1"/>
  <c r="H150" i="19"/>
  <c r="I166" i="19"/>
  <c r="M166" i="19" s="1"/>
  <c r="H166" i="19"/>
  <c r="I182" i="19"/>
  <c r="M182" i="19" s="1"/>
  <c r="H182" i="19"/>
  <c r="H139" i="19"/>
  <c r="I139" i="19"/>
  <c r="M139" i="19" s="1"/>
  <c r="I155" i="19"/>
  <c r="M155" i="19" s="1"/>
  <c r="H155" i="19"/>
  <c r="I171" i="19"/>
  <c r="M171" i="19" s="1"/>
  <c r="H171" i="19"/>
  <c r="I136" i="19"/>
  <c r="M136" i="19" s="1"/>
  <c r="H136" i="19"/>
  <c r="I152" i="19"/>
  <c r="M152" i="19" s="1"/>
  <c r="H152" i="19"/>
  <c r="I168" i="19"/>
  <c r="M168" i="19" s="1"/>
  <c r="H168" i="19"/>
  <c r="I189" i="19"/>
  <c r="M189" i="19" s="1"/>
  <c r="H189" i="19"/>
  <c r="I205" i="19"/>
  <c r="M205" i="19" s="1"/>
  <c r="H205" i="19"/>
  <c r="I221" i="19"/>
  <c r="M221" i="19" s="1"/>
  <c r="H221" i="19"/>
  <c r="I237" i="19"/>
  <c r="M237" i="19" s="1"/>
  <c r="H237" i="19"/>
  <c r="H190" i="19"/>
  <c r="I190" i="19"/>
  <c r="M190" i="19" s="1"/>
  <c r="H206" i="19"/>
  <c r="I206" i="19"/>
  <c r="M206" i="19" s="1"/>
  <c r="H222" i="19"/>
  <c r="I222" i="19"/>
  <c r="M222" i="19" s="1"/>
  <c r="H238" i="19"/>
  <c r="I238" i="19"/>
  <c r="M238" i="19" s="1"/>
  <c r="I199" i="19"/>
  <c r="M199" i="19" s="1"/>
  <c r="H199" i="19"/>
  <c r="I215" i="19"/>
  <c r="M215" i="19" s="1"/>
  <c r="H215" i="19"/>
  <c r="I231" i="19"/>
  <c r="M231" i="19" s="1"/>
  <c r="H231" i="19"/>
  <c r="I196" i="19"/>
  <c r="M196" i="19" s="1"/>
  <c r="H196" i="19"/>
  <c r="I212" i="19"/>
  <c r="M212" i="19" s="1"/>
  <c r="H212" i="19"/>
  <c r="I228" i="19"/>
  <c r="M228" i="19" s="1"/>
  <c r="H228" i="19"/>
  <c r="I137" i="19"/>
  <c r="M137" i="19" s="1"/>
  <c r="H137" i="19"/>
  <c r="I153" i="19"/>
  <c r="M153" i="19" s="1"/>
  <c r="H153" i="19"/>
  <c r="H169" i="19"/>
  <c r="I169" i="19"/>
  <c r="M169" i="19" s="1"/>
  <c r="I138" i="19"/>
  <c r="M138" i="19" s="1"/>
  <c r="H138" i="19"/>
  <c r="I154" i="19"/>
  <c r="M154" i="19" s="1"/>
  <c r="H154" i="19"/>
  <c r="I170" i="19"/>
  <c r="M170" i="19" s="1"/>
  <c r="H170" i="19"/>
  <c r="H127" i="19"/>
  <c r="I127" i="19"/>
  <c r="M127" i="19" s="1"/>
  <c r="H143" i="19"/>
  <c r="I143" i="19"/>
  <c r="M143" i="19" s="1"/>
  <c r="H159" i="19"/>
  <c r="I159" i="19"/>
  <c r="M159" i="19" s="1"/>
  <c r="H175" i="19"/>
  <c r="I175" i="19"/>
  <c r="M175" i="19" s="1"/>
  <c r="I124" i="19"/>
  <c r="M124" i="19" s="1"/>
  <c r="H124" i="19"/>
  <c r="I140" i="19"/>
  <c r="M140" i="19" s="1"/>
  <c r="H140" i="19"/>
  <c r="I156" i="19"/>
  <c r="M156" i="19" s="1"/>
  <c r="H156" i="19"/>
  <c r="I172" i="19"/>
  <c r="M172" i="19" s="1"/>
  <c r="H172" i="19"/>
  <c r="H193" i="19"/>
  <c r="I193" i="19"/>
  <c r="M193" i="19" s="1"/>
  <c r="H209" i="19"/>
  <c r="I209" i="19"/>
  <c r="M209" i="19" s="1"/>
  <c r="H225" i="19"/>
  <c r="I225" i="19"/>
  <c r="M225" i="19" s="1"/>
  <c r="H241" i="19"/>
  <c r="I241" i="19"/>
  <c r="M241" i="19" s="1"/>
  <c r="I194" i="19"/>
  <c r="M194" i="19" s="1"/>
  <c r="H194" i="19"/>
  <c r="I210" i="19"/>
  <c r="M210" i="19" s="1"/>
  <c r="H210" i="19"/>
  <c r="I226" i="19"/>
  <c r="M226" i="19" s="1"/>
  <c r="H226" i="19"/>
  <c r="I242" i="19"/>
  <c r="M242" i="19" s="1"/>
  <c r="H242" i="19"/>
  <c r="I187" i="19"/>
  <c r="M187" i="19" s="1"/>
  <c r="H187" i="19"/>
  <c r="H203" i="19"/>
  <c r="I203" i="19"/>
  <c r="M203" i="19" s="1"/>
  <c r="I219" i="19"/>
  <c r="M219" i="19" s="1"/>
  <c r="H219" i="19"/>
  <c r="I235" i="19"/>
  <c r="M235" i="19" s="1"/>
  <c r="H235" i="19"/>
  <c r="I184" i="19"/>
  <c r="M184" i="19" s="1"/>
  <c r="H184" i="19"/>
  <c r="I200" i="19"/>
  <c r="M200" i="19" s="1"/>
  <c r="H200" i="19"/>
  <c r="I216" i="19"/>
  <c r="M216" i="19" s="1"/>
  <c r="N216" i="19" s="1"/>
  <c r="H216" i="19"/>
  <c r="I232" i="19"/>
  <c r="M232" i="19" s="1"/>
  <c r="H232" i="19"/>
  <c r="H125" i="19"/>
  <c r="I125" i="19"/>
  <c r="M125" i="19" s="1"/>
  <c r="H141" i="19"/>
  <c r="I141" i="19"/>
  <c r="M141" i="19" s="1"/>
  <c r="H157" i="19"/>
  <c r="I157" i="19"/>
  <c r="M157" i="19" s="1"/>
  <c r="H173" i="19"/>
  <c r="I173" i="19"/>
  <c r="M173" i="19" s="1"/>
  <c r="I126" i="19"/>
  <c r="M126" i="19" s="1"/>
  <c r="H126" i="19"/>
  <c r="I142" i="19"/>
  <c r="M142" i="19" s="1"/>
  <c r="H142" i="19"/>
  <c r="I158" i="19"/>
  <c r="M158" i="19" s="1"/>
  <c r="H158" i="19"/>
  <c r="I174" i="19"/>
  <c r="M174" i="19" s="1"/>
  <c r="H174" i="19"/>
  <c r="H131" i="19"/>
  <c r="I131" i="19"/>
  <c r="M131" i="19" s="1"/>
  <c r="I147" i="19"/>
  <c r="M147" i="19" s="1"/>
  <c r="H147" i="19"/>
  <c r="H163" i="19"/>
  <c r="I163" i="19"/>
  <c r="M163" i="19" s="1"/>
  <c r="H179" i="19"/>
  <c r="I179" i="19"/>
  <c r="M179" i="19" s="1"/>
  <c r="I128" i="19"/>
  <c r="M128" i="19" s="1"/>
  <c r="H128" i="19"/>
  <c r="I144" i="19"/>
  <c r="M144" i="19" s="1"/>
  <c r="H144" i="19"/>
  <c r="I160" i="19"/>
  <c r="M160" i="19" s="1"/>
  <c r="H160" i="19"/>
  <c r="I176" i="19"/>
  <c r="M176" i="19" s="1"/>
  <c r="H176" i="19"/>
  <c r="I197" i="19"/>
  <c r="M197" i="19" s="1"/>
  <c r="H197" i="19"/>
  <c r="I213" i="19"/>
  <c r="M213" i="19" s="1"/>
  <c r="H213" i="19"/>
  <c r="I229" i="19"/>
  <c r="M229" i="19" s="1"/>
  <c r="H229" i="19"/>
  <c r="I198" i="19"/>
  <c r="M198" i="19" s="1"/>
  <c r="H198" i="19"/>
  <c r="I214" i="19"/>
  <c r="M214" i="19" s="1"/>
  <c r="H214" i="19"/>
  <c r="I230" i="19"/>
  <c r="M230" i="19" s="1"/>
  <c r="H230" i="19"/>
  <c r="I191" i="19"/>
  <c r="M191" i="19" s="1"/>
  <c r="N191" i="19" s="1"/>
  <c r="H191" i="19"/>
  <c r="I207" i="19"/>
  <c r="M207" i="19" s="1"/>
  <c r="H207" i="19"/>
  <c r="I223" i="19"/>
  <c r="M223" i="19" s="1"/>
  <c r="N223" i="19" s="1"/>
  <c r="H223" i="19"/>
  <c r="I239" i="19"/>
  <c r="M239" i="19" s="1"/>
  <c r="H239" i="19"/>
  <c r="I188" i="19"/>
  <c r="M188" i="19" s="1"/>
  <c r="N188" i="19" s="1"/>
  <c r="H188" i="19"/>
  <c r="I204" i="19"/>
  <c r="M204" i="19" s="1"/>
  <c r="H204" i="19"/>
  <c r="I220" i="19"/>
  <c r="M220" i="19" s="1"/>
  <c r="N220" i="19" s="1"/>
  <c r="H220" i="19"/>
  <c r="I236" i="19"/>
  <c r="M236" i="19" s="1"/>
  <c r="H236" i="19"/>
  <c r="I129" i="19"/>
  <c r="M129" i="19" s="1"/>
  <c r="H129" i="19"/>
  <c r="H145" i="19"/>
  <c r="I145" i="19"/>
  <c r="M145" i="19" s="1"/>
  <c r="H161" i="19"/>
  <c r="I161" i="19"/>
  <c r="M161" i="19" s="1"/>
  <c r="H177" i="19"/>
  <c r="I177" i="19"/>
  <c r="M177" i="19" s="1"/>
  <c r="I130" i="19"/>
  <c r="M130" i="19" s="1"/>
  <c r="H130" i="19"/>
  <c r="I146" i="19"/>
  <c r="M146" i="19" s="1"/>
  <c r="H146" i="19"/>
  <c r="I162" i="19"/>
  <c r="M162" i="19" s="1"/>
  <c r="H162" i="19"/>
  <c r="I178" i="19"/>
  <c r="M178" i="19" s="1"/>
  <c r="H178" i="19"/>
  <c r="I135" i="19"/>
  <c r="M135" i="19" s="1"/>
  <c r="H135" i="19"/>
  <c r="H151" i="19"/>
  <c r="I151" i="19"/>
  <c r="M151" i="19" s="1"/>
  <c r="N151" i="19" s="1"/>
  <c r="H167" i="19"/>
  <c r="I167" i="19"/>
  <c r="M167" i="19" s="1"/>
  <c r="H183" i="19"/>
  <c r="I183" i="19"/>
  <c r="M183" i="19" s="1"/>
  <c r="I132" i="19"/>
  <c r="M132" i="19" s="1"/>
  <c r="N132" i="19" s="1"/>
  <c r="H132" i="19"/>
  <c r="I148" i="19"/>
  <c r="M148" i="19" s="1"/>
  <c r="H148" i="19"/>
  <c r="I164" i="19"/>
  <c r="M164" i="19" s="1"/>
  <c r="H164" i="19"/>
  <c r="I180" i="19"/>
  <c r="M180" i="19" s="1"/>
  <c r="H180" i="19"/>
  <c r="I5" i="19"/>
  <c r="M5" i="19" s="1"/>
  <c r="H5" i="19"/>
  <c r="H6" i="19"/>
  <c r="I6" i="19"/>
  <c r="M6" i="19" s="1"/>
  <c r="I7" i="19"/>
  <c r="M7" i="19" s="1"/>
  <c r="H7" i="19"/>
  <c r="I4" i="19"/>
  <c r="H4" i="19"/>
  <c r="K4" i="19"/>
  <c r="J4" i="19"/>
  <c r="L4" i="19"/>
  <c r="AJ60" i="11"/>
  <c r="AK53" i="11"/>
  <c r="AI57" i="11"/>
  <c r="AI54" i="11"/>
  <c r="AI53" i="11"/>
  <c r="AI51" i="11"/>
  <c r="AI50" i="11"/>
  <c r="AI48" i="11"/>
  <c r="AI47" i="11"/>
  <c r="AI42" i="11" s="1"/>
  <c r="AI62" i="11"/>
  <c r="AI61" i="11"/>
  <c r="AI60" i="11"/>
  <c r="AI59" i="11"/>
  <c r="AI58" i="11"/>
  <c r="AI56" i="11"/>
  <c r="AI55" i="11"/>
  <c r="AI52" i="11"/>
  <c r="AI49" i="11"/>
  <c r="AK62" i="16"/>
  <c r="AK61" i="16"/>
  <c r="AK60" i="16"/>
  <c r="AK59" i="16"/>
  <c r="AK58" i="16"/>
  <c r="AK57" i="16"/>
  <c r="AK56" i="16"/>
  <c r="AK55" i="16"/>
  <c r="AK54" i="16"/>
  <c r="AK53" i="16"/>
  <c r="AK52" i="16"/>
  <c r="AK51" i="16"/>
  <c r="AK50" i="16"/>
  <c r="AK49" i="16"/>
  <c r="AK48" i="16"/>
  <c r="AK47" i="16"/>
  <c r="AK42" i="16" s="1"/>
  <c r="AK21" i="15"/>
  <c r="AK19" i="15"/>
  <c r="AK17" i="15"/>
  <c r="AK15" i="15"/>
  <c r="AK13" i="15"/>
  <c r="AK11" i="15"/>
  <c r="AK9" i="15"/>
  <c r="AK7" i="15"/>
  <c r="AK2" i="15" s="1"/>
  <c r="AK22" i="15"/>
  <c r="AK16" i="15"/>
  <c r="AK12" i="15"/>
  <c r="AK8" i="15"/>
  <c r="AK20" i="15"/>
  <c r="AK18" i="15"/>
  <c r="AK14" i="15"/>
  <c r="AK10" i="15"/>
  <c r="AJ62" i="15"/>
  <c r="AJ61" i="15"/>
  <c r="AJ60" i="15"/>
  <c r="AJ59" i="15"/>
  <c r="AJ58" i="15"/>
  <c r="AJ57" i="15"/>
  <c r="AJ56" i="15"/>
  <c r="AJ55" i="15"/>
  <c r="AJ54" i="15"/>
  <c r="AJ53" i="15"/>
  <c r="AJ52" i="15"/>
  <c r="AJ51" i="15"/>
  <c r="AJ50" i="15"/>
  <c r="AJ49" i="15"/>
  <c r="AJ48" i="15"/>
  <c r="AJ47" i="15"/>
  <c r="AJ42" i="15" s="1"/>
  <c r="AI22" i="16"/>
  <c r="AI20" i="16"/>
  <c r="AI18" i="16"/>
  <c r="AI14" i="16"/>
  <c r="AI12" i="16"/>
  <c r="AI10" i="16"/>
  <c r="AI8" i="16"/>
  <c r="AI21" i="16"/>
  <c r="AI16" i="16"/>
  <c r="AI19" i="16"/>
  <c r="AI17" i="16"/>
  <c r="AI15" i="16"/>
  <c r="AI13" i="16"/>
  <c r="AI11" i="16"/>
  <c r="AI9" i="16"/>
  <c r="AI7" i="16"/>
  <c r="AI2" i="16" s="1"/>
  <c r="AK47" i="11"/>
  <c r="AK42" i="11" s="1"/>
  <c r="AK60" i="11"/>
  <c r="AK52" i="11"/>
  <c r="AK57" i="11"/>
  <c r="AJ49" i="11"/>
  <c r="AJ53" i="11"/>
  <c r="AJ57" i="11"/>
  <c r="AJ61" i="11"/>
  <c r="AK22" i="11"/>
  <c r="AK21" i="11"/>
  <c r="AK20" i="11"/>
  <c r="AK19" i="11"/>
  <c r="AK18" i="11"/>
  <c r="AK17" i="11"/>
  <c r="AK16" i="11"/>
  <c r="AK15" i="11"/>
  <c r="AK14" i="11"/>
  <c r="AK13" i="11"/>
  <c r="AK12" i="11"/>
  <c r="AK11" i="11"/>
  <c r="AK10" i="11"/>
  <c r="AK9" i="11"/>
  <c r="AK8" i="11"/>
  <c r="AK7" i="11"/>
  <c r="AK2" i="11" s="1"/>
  <c r="AH59" i="16"/>
  <c r="AH55" i="16"/>
  <c r="AH51" i="16"/>
  <c r="AH47" i="16"/>
  <c r="AH42" i="16" s="1"/>
  <c r="AH58" i="16"/>
  <c r="AH54" i="16"/>
  <c r="AH50" i="16"/>
  <c r="AH60" i="16"/>
  <c r="AH52" i="16"/>
  <c r="AH62" i="16"/>
  <c r="AH61" i="16"/>
  <c r="AH57" i="16"/>
  <c r="AH53" i="16"/>
  <c r="AH49" i="16"/>
  <c r="AH56" i="16"/>
  <c r="AH48" i="16"/>
  <c r="AH22" i="15"/>
  <c r="AH21" i="15"/>
  <c r="AH20" i="15"/>
  <c r="AH19" i="15"/>
  <c r="AH18" i="15"/>
  <c r="AH17" i="15"/>
  <c r="AH16" i="15"/>
  <c r="AH15" i="15"/>
  <c r="AH14" i="15"/>
  <c r="AH13" i="15"/>
  <c r="AH12" i="15"/>
  <c r="AH11" i="15"/>
  <c r="AH10" i="15"/>
  <c r="AH9" i="15"/>
  <c r="AH8" i="15"/>
  <c r="AH7" i="15"/>
  <c r="AH2" i="15" s="1"/>
  <c r="AK62" i="15"/>
  <c r="AK61" i="15"/>
  <c r="AK60" i="15"/>
  <c r="AK59" i="15"/>
  <c r="AK58" i="15"/>
  <c r="AK57" i="15"/>
  <c r="AK56" i="15"/>
  <c r="AK55" i="15"/>
  <c r="AK54" i="15"/>
  <c r="AK53" i="15"/>
  <c r="AK52" i="15"/>
  <c r="AK51" i="15"/>
  <c r="AK50" i="15"/>
  <c r="AK49" i="15"/>
  <c r="AK48" i="15"/>
  <c r="AK47" i="15"/>
  <c r="AK42" i="15" s="1"/>
  <c r="AJ22" i="16"/>
  <c r="AJ21" i="16"/>
  <c r="AJ20" i="16"/>
  <c r="AJ19" i="16"/>
  <c r="AJ18" i="16"/>
  <c r="AJ17" i="16"/>
  <c r="AJ16" i="16"/>
  <c r="AJ15" i="16"/>
  <c r="AJ14" i="16"/>
  <c r="AJ13" i="16"/>
  <c r="AJ12" i="16"/>
  <c r="AJ11" i="16"/>
  <c r="AJ10" i="16"/>
  <c r="AJ9" i="16"/>
  <c r="AJ8" i="16"/>
  <c r="AJ7" i="16"/>
  <c r="AJ2" i="16" s="1"/>
  <c r="AK51" i="11"/>
  <c r="AK50" i="11"/>
  <c r="AK56" i="11"/>
  <c r="AK61" i="11"/>
  <c r="AJ50" i="11"/>
  <c r="AJ54" i="11"/>
  <c r="AJ58" i="11"/>
  <c r="AJ62" i="11"/>
  <c r="AI61" i="16"/>
  <c r="AI60" i="16"/>
  <c r="AI59" i="16"/>
  <c r="AI58" i="16"/>
  <c r="AI57" i="16"/>
  <c r="AI56" i="16"/>
  <c r="AI55" i="16"/>
  <c r="AI54" i="16"/>
  <c r="AI53" i="16"/>
  <c r="AI52" i="16"/>
  <c r="AI51" i="16"/>
  <c r="AI50" i="16"/>
  <c r="AI49" i="16"/>
  <c r="AI48" i="16"/>
  <c r="AI47" i="16"/>
  <c r="AI42" i="16" s="1"/>
  <c r="AI62" i="16"/>
  <c r="AI22" i="15"/>
  <c r="AI21" i="15"/>
  <c r="AI20" i="15"/>
  <c r="AI19" i="15"/>
  <c r="AI18" i="15"/>
  <c r="AI17" i="15"/>
  <c r="AI16" i="15"/>
  <c r="AI15" i="15"/>
  <c r="AI14" i="15"/>
  <c r="AI13" i="15"/>
  <c r="AI12" i="15"/>
  <c r="AI11" i="15"/>
  <c r="AI10" i="15"/>
  <c r="AI9" i="15"/>
  <c r="AI8" i="15"/>
  <c r="AI7" i="15"/>
  <c r="AI2" i="15" s="1"/>
  <c r="AH62" i="15"/>
  <c r="AH60" i="15"/>
  <c r="AH58" i="15"/>
  <c r="AH56" i="15"/>
  <c r="AH54" i="15"/>
  <c r="AH52" i="15"/>
  <c r="AH50" i="15"/>
  <c r="AH48" i="15"/>
  <c r="AH61" i="15"/>
  <c r="AH59" i="15"/>
  <c r="AH57" i="15"/>
  <c r="AH55" i="15"/>
  <c r="AH53" i="15"/>
  <c r="AH51" i="15"/>
  <c r="AH49" i="15"/>
  <c r="AH47" i="15"/>
  <c r="AH42" i="15" s="1"/>
  <c r="AK22" i="16"/>
  <c r="AK21" i="16"/>
  <c r="AK20" i="16"/>
  <c r="AK19" i="16"/>
  <c r="AK18" i="16"/>
  <c r="AK17" i="16"/>
  <c r="AK16" i="16"/>
  <c r="AK15" i="16"/>
  <c r="AK14" i="16"/>
  <c r="AK13" i="16"/>
  <c r="AK12" i="16"/>
  <c r="AK11" i="16"/>
  <c r="AK10" i="16"/>
  <c r="AK9" i="16"/>
  <c r="AK8" i="16"/>
  <c r="AK7" i="16"/>
  <c r="AK2" i="16" s="1"/>
  <c r="AK54" i="11"/>
  <c r="AK55" i="11"/>
  <c r="AK58" i="11"/>
  <c r="AK49" i="11"/>
  <c r="AJ47" i="11"/>
  <c r="AJ42" i="11" s="1"/>
  <c r="AJ51" i="11"/>
  <c r="AJ55" i="11"/>
  <c r="AJ59" i="11"/>
  <c r="AI22" i="11"/>
  <c r="AI21" i="11"/>
  <c r="AI20" i="11"/>
  <c r="AI19" i="11"/>
  <c r="AI18" i="11"/>
  <c r="AI17" i="11"/>
  <c r="AI16" i="11"/>
  <c r="AI15" i="11"/>
  <c r="AI14" i="11"/>
  <c r="AI13" i="11"/>
  <c r="AI12" i="11"/>
  <c r="AI11" i="11"/>
  <c r="AI10" i="11"/>
  <c r="AI9" i="11"/>
  <c r="AI8" i="11"/>
  <c r="AI7" i="11"/>
  <c r="AI2" i="11" s="1"/>
  <c r="AJ62" i="16"/>
  <c r="AJ61" i="16"/>
  <c r="AJ60" i="16"/>
  <c r="AJ59" i="16"/>
  <c r="AJ58" i="16"/>
  <c r="AJ57" i="16"/>
  <c r="AJ56" i="16"/>
  <c r="AJ55" i="16"/>
  <c r="AJ54" i="16"/>
  <c r="AJ53" i="16"/>
  <c r="AJ52" i="16"/>
  <c r="AJ51" i="16"/>
  <c r="AJ50" i="16"/>
  <c r="AJ49" i="16"/>
  <c r="AJ48" i="16"/>
  <c r="AJ47" i="16"/>
  <c r="AJ42" i="16" s="1"/>
  <c r="AJ22" i="15"/>
  <c r="AJ20" i="15"/>
  <c r="AJ18" i="15"/>
  <c r="AJ16" i="15"/>
  <c r="AJ14" i="15"/>
  <c r="AJ12" i="15"/>
  <c r="AJ10" i="15"/>
  <c r="AJ8" i="15"/>
  <c r="AJ21" i="15"/>
  <c r="AJ19" i="15"/>
  <c r="AJ17" i="15"/>
  <c r="AJ15" i="15"/>
  <c r="AJ13" i="15"/>
  <c r="AJ11" i="15"/>
  <c r="AJ9" i="15"/>
  <c r="AJ7" i="15"/>
  <c r="AJ2" i="15" s="1"/>
  <c r="AI61" i="15"/>
  <c r="AI59" i="15"/>
  <c r="AI57" i="15"/>
  <c r="AI55" i="15"/>
  <c r="AI53" i="15"/>
  <c r="AI49" i="15"/>
  <c r="AI47" i="15"/>
  <c r="AI42" i="15" s="1"/>
  <c r="AI51" i="15"/>
  <c r="AI62" i="15"/>
  <c r="AI58" i="15"/>
  <c r="AI54" i="15"/>
  <c r="AI50" i="15"/>
  <c r="AI60" i="15"/>
  <c r="AI56" i="15"/>
  <c r="AI52" i="15"/>
  <c r="AI48" i="15"/>
  <c r="AH21" i="16"/>
  <c r="AH19" i="16"/>
  <c r="AH17" i="16"/>
  <c r="AH15" i="16"/>
  <c r="AH13" i="16"/>
  <c r="AH11" i="16"/>
  <c r="AH9" i="16"/>
  <c r="AH7" i="16"/>
  <c r="AH2" i="16" s="1"/>
  <c r="AH22" i="16"/>
  <c r="AH20" i="16"/>
  <c r="AH18" i="16"/>
  <c r="AH16" i="16"/>
  <c r="AH14" i="16"/>
  <c r="AH12" i="16"/>
  <c r="AH10" i="16"/>
  <c r="AH8" i="16"/>
  <c r="AK62" i="11"/>
  <c r="AK59" i="11"/>
  <c r="AK48" i="11"/>
  <c r="AJ48" i="11"/>
  <c r="AJ52" i="11"/>
  <c r="AJ56" i="11"/>
  <c r="Q9" i="15"/>
  <c r="Q10" i="15"/>
  <c r="Q5" i="15"/>
  <c r="Q6" i="15"/>
  <c r="Q8" i="15"/>
  <c r="Q13" i="15"/>
  <c r="S3" i="15" s="1"/>
  <c r="Q10" i="16"/>
  <c r="Q4" i="15"/>
  <c r="Q3" i="15"/>
  <c r="Q5" i="16"/>
  <c r="Q13" i="16"/>
  <c r="R7" i="16" s="1"/>
  <c r="Q8" i="16"/>
  <c r="Q9" i="16"/>
  <c r="Q3" i="16"/>
  <c r="Q4" i="16"/>
  <c r="Q6" i="16"/>
  <c r="Q5" i="11"/>
  <c r="Q10" i="12"/>
  <c r="Q6" i="12"/>
  <c r="Q5" i="12"/>
  <c r="Q10" i="11"/>
  <c r="Q7" i="12"/>
  <c r="Q7" i="11"/>
  <c r="Q6" i="11"/>
  <c r="O1096" i="1"/>
  <c r="R1096" i="1" s="1"/>
  <c r="N1096" i="1"/>
  <c r="M1096" i="1"/>
  <c r="L1096" i="1"/>
  <c r="K1096" i="1"/>
  <c r="O1095" i="1"/>
  <c r="R1095" i="1" s="1"/>
  <c r="N1095" i="1"/>
  <c r="M1095" i="1"/>
  <c r="L1095" i="1"/>
  <c r="K1095" i="1"/>
  <c r="O1094" i="1"/>
  <c r="R1094" i="1" s="1"/>
  <c r="N1094" i="1"/>
  <c r="M1094" i="1"/>
  <c r="L1094" i="1"/>
  <c r="K1094" i="1"/>
  <c r="O1093" i="1"/>
  <c r="R1093" i="1" s="1"/>
  <c r="N1093" i="1"/>
  <c r="M1093" i="1"/>
  <c r="L1093" i="1"/>
  <c r="K1093" i="1"/>
  <c r="O1092" i="1"/>
  <c r="R1092" i="1" s="1"/>
  <c r="N1092" i="1"/>
  <c r="M1092" i="1"/>
  <c r="L1092" i="1"/>
  <c r="K1092" i="1"/>
  <c r="O1091" i="1"/>
  <c r="R1091" i="1" s="1"/>
  <c r="N1091" i="1"/>
  <c r="M1091" i="1"/>
  <c r="L1091" i="1"/>
  <c r="K1091" i="1"/>
  <c r="O1090" i="1"/>
  <c r="R1090" i="1" s="1"/>
  <c r="N1090" i="1"/>
  <c r="M1090" i="1"/>
  <c r="L1090" i="1"/>
  <c r="K1090" i="1"/>
  <c r="O1089" i="1"/>
  <c r="R1089" i="1" s="1"/>
  <c r="N1089" i="1"/>
  <c r="M1089" i="1"/>
  <c r="L1089" i="1"/>
  <c r="K1089" i="1"/>
  <c r="O1088" i="1"/>
  <c r="R1088" i="1" s="1"/>
  <c r="N1088" i="1"/>
  <c r="M1088" i="1"/>
  <c r="L1088" i="1"/>
  <c r="K1088" i="1"/>
  <c r="O1087" i="1"/>
  <c r="R1087" i="1" s="1"/>
  <c r="N1087" i="1"/>
  <c r="M1087" i="1"/>
  <c r="L1087" i="1"/>
  <c r="K1087" i="1"/>
  <c r="O1086" i="1"/>
  <c r="R1086" i="1" s="1"/>
  <c r="N1086" i="1"/>
  <c r="M1086" i="1"/>
  <c r="L1086" i="1"/>
  <c r="K1086" i="1"/>
  <c r="O1085" i="1"/>
  <c r="R1085" i="1" s="1"/>
  <c r="N1085" i="1"/>
  <c r="M1085" i="1"/>
  <c r="L1085" i="1"/>
  <c r="K1085" i="1"/>
  <c r="O1084" i="1"/>
  <c r="R1084" i="1" s="1"/>
  <c r="N1084" i="1"/>
  <c r="M1084" i="1"/>
  <c r="L1084" i="1"/>
  <c r="K1084" i="1"/>
  <c r="O1083" i="1"/>
  <c r="R1083" i="1" s="1"/>
  <c r="N1083" i="1"/>
  <c r="M1083" i="1"/>
  <c r="L1083" i="1"/>
  <c r="K1083" i="1"/>
  <c r="O1082" i="1"/>
  <c r="R1082" i="1" s="1"/>
  <c r="N1082" i="1"/>
  <c r="M1082" i="1"/>
  <c r="L1082" i="1"/>
  <c r="K1082" i="1"/>
  <c r="O1081" i="1"/>
  <c r="R1081" i="1" s="1"/>
  <c r="N1081" i="1"/>
  <c r="M1081" i="1"/>
  <c r="L1081" i="1"/>
  <c r="K1081" i="1"/>
  <c r="O1080" i="1"/>
  <c r="R1080" i="1" s="1"/>
  <c r="N1080" i="1"/>
  <c r="M1080" i="1"/>
  <c r="L1080" i="1"/>
  <c r="K1080" i="1"/>
  <c r="O1079" i="1"/>
  <c r="R1079" i="1" s="1"/>
  <c r="N1079" i="1"/>
  <c r="M1079" i="1"/>
  <c r="L1079" i="1"/>
  <c r="K1079" i="1"/>
  <c r="O1078" i="1"/>
  <c r="R1078" i="1" s="1"/>
  <c r="N1078" i="1"/>
  <c r="M1078" i="1"/>
  <c r="L1078" i="1"/>
  <c r="K1078" i="1"/>
  <c r="O1077" i="1"/>
  <c r="R1077" i="1" s="1"/>
  <c r="N1077" i="1"/>
  <c r="M1077" i="1"/>
  <c r="L1077" i="1"/>
  <c r="K1077" i="1"/>
  <c r="O1076" i="1"/>
  <c r="R1076" i="1" s="1"/>
  <c r="N1076" i="1"/>
  <c r="M1076" i="1"/>
  <c r="L1076" i="1"/>
  <c r="K1076" i="1"/>
  <c r="O1075" i="1"/>
  <c r="R1075" i="1" s="1"/>
  <c r="N1075" i="1"/>
  <c r="M1075" i="1"/>
  <c r="L1075" i="1"/>
  <c r="K1075" i="1"/>
  <c r="O1074" i="1"/>
  <c r="R1074" i="1" s="1"/>
  <c r="N1074" i="1"/>
  <c r="M1074" i="1"/>
  <c r="L1074" i="1"/>
  <c r="K1074" i="1"/>
  <c r="O1073" i="1"/>
  <c r="R1073" i="1" s="1"/>
  <c r="N1073" i="1"/>
  <c r="M1073" i="1"/>
  <c r="L1073" i="1"/>
  <c r="K1073" i="1"/>
  <c r="O1072" i="1"/>
  <c r="R1072" i="1" s="1"/>
  <c r="N1072" i="1"/>
  <c r="M1072" i="1"/>
  <c r="L1072" i="1"/>
  <c r="K1072" i="1"/>
  <c r="O1071" i="1"/>
  <c r="R1071" i="1" s="1"/>
  <c r="N1071" i="1"/>
  <c r="M1071" i="1"/>
  <c r="L1071" i="1"/>
  <c r="K1071" i="1"/>
  <c r="O1070" i="1"/>
  <c r="R1070" i="1" s="1"/>
  <c r="N1070" i="1"/>
  <c r="M1070" i="1"/>
  <c r="L1070" i="1"/>
  <c r="K1070" i="1"/>
  <c r="O1069" i="1"/>
  <c r="R1069" i="1" s="1"/>
  <c r="N1069" i="1"/>
  <c r="M1069" i="1"/>
  <c r="L1069" i="1"/>
  <c r="K1069" i="1"/>
  <c r="O1068" i="1"/>
  <c r="R1068" i="1" s="1"/>
  <c r="N1068" i="1"/>
  <c r="M1068" i="1"/>
  <c r="L1068" i="1"/>
  <c r="K1068" i="1"/>
  <c r="O1067" i="1"/>
  <c r="R1067" i="1" s="1"/>
  <c r="N1067" i="1"/>
  <c r="M1067" i="1"/>
  <c r="L1067" i="1"/>
  <c r="K1067" i="1"/>
  <c r="O1066" i="1"/>
  <c r="R1066" i="1" s="1"/>
  <c r="N1066" i="1"/>
  <c r="M1066" i="1"/>
  <c r="L1066" i="1"/>
  <c r="K1066" i="1"/>
  <c r="O1065" i="1"/>
  <c r="R1065" i="1" s="1"/>
  <c r="N1065" i="1"/>
  <c r="M1065" i="1"/>
  <c r="L1065" i="1"/>
  <c r="K1065" i="1"/>
  <c r="O1064" i="1"/>
  <c r="R1064" i="1" s="1"/>
  <c r="N1064" i="1"/>
  <c r="M1064" i="1"/>
  <c r="L1064" i="1"/>
  <c r="K1064" i="1"/>
  <c r="O1063" i="1"/>
  <c r="R1063" i="1" s="1"/>
  <c r="N1063" i="1"/>
  <c r="M1063" i="1"/>
  <c r="L1063" i="1"/>
  <c r="K1063" i="1"/>
  <c r="O1062" i="1"/>
  <c r="R1062" i="1" s="1"/>
  <c r="N1062" i="1"/>
  <c r="M1062" i="1"/>
  <c r="L1062" i="1"/>
  <c r="K1062" i="1"/>
  <c r="O1061" i="1"/>
  <c r="R1061" i="1" s="1"/>
  <c r="N1061" i="1"/>
  <c r="M1061" i="1"/>
  <c r="L1061" i="1"/>
  <c r="K1061" i="1"/>
  <c r="O1060" i="1"/>
  <c r="R1060" i="1" s="1"/>
  <c r="N1060" i="1"/>
  <c r="M1060" i="1"/>
  <c r="L1060" i="1"/>
  <c r="K1060" i="1"/>
  <c r="O1059" i="1"/>
  <c r="R1059" i="1" s="1"/>
  <c r="N1059" i="1"/>
  <c r="M1059" i="1"/>
  <c r="L1059" i="1"/>
  <c r="K1059" i="1"/>
  <c r="O1058" i="1"/>
  <c r="R1058" i="1" s="1"/>
  <c r="N1058" i="1"/>
  <c r="M1058" i="1"/>
  <c r="L1058" i="1"/>
  <c r="K1058" i="1"/>
  <c r="O1057" i="1"/>
  <c r="R1057" i="1" s="1"/>
  <c r="N1057" i="1"/>
  <c r="M1057" i="1"/>
  <c r="L1057" i="1"/>
  <c r="K1057" i="1"/>
  <c r="O1056" i="1"/>
  <c r="R1056" i="1" s="1"/>
  <c r="N1056" i="1"/>
  <c r="M1056" i="1"/>
  <c r="L1056" i="1"/>
  <c r="K1056" i="1"/>
  <c r="O1055" i="1"/>
  <c r="R1055" i="1" s="1"/>
  <c r="N1055" i="1"/>
  <c r="M1055" i="1"/>
  <c r="L1055" i="1"/>
  <c r="K1055" i="1"/>
  <c r="O1054" i="1"/>
  <c r="R1054" i="1" s="1"/>
  <c r="N1054" i="1"/>
  <c r="M1054" i="1"/>
  <c r="L1054" i="1"/>
  <c r="K1054" i="1"/>
  <c r="O1053" i="1"/>
  <c r="R1053" i="1" s="1"/>
  <c r="N1053" i="1"/>
  <c r="M1053" i="1"/>
  <c r="L1053" i="1"/>
  <c r="K1053" i="1"/>
  <c r="O1052" i="1"/>
  <c r="R1052" i="1" s="1"/>
  <c r="N1052" i="1"/>
  <c r="M1052" i="1"/>
  <c r="L1052" i="1"/>
  <c r="K1052" i="1"/>
  <c r="O1051" i="1"/>
  <c r="R1051" i="1" s="1"/>
  <c r="N1051" i="1"/>
  <c r="M1051" i="1"/>
  <c r="L1051" i="1"/>
  <c r="K1051" i="1"/>
  <c r="O1050" i="1"/>
  <c r="R1050" i="1" s="1"/>
  <c r="N1050" i="1"/>
  <c r="M1050" i="1"/>
  <c r="L1050" i="1"/>
  <c r="K1050" i="1"/>
  <c r="O1049" i="1"/>
  <c r="R1049" i="1" s="1"/>
  <c r="N1049" i="1"/>
  <c r="M1049" i="1"/>
  <c r="L1049" i="1"/>
  <c r="K1049" i="1"/>
  <c r="O1048" i="1"/>
  <c r="R1048" i="1" s="1"/>
  <c r="N1048" i="1"/>
  <c r="M1048" i="1"/>
  <c r="L1048" i="1"/>
  <c r="K1048" i="1"/>
  <c r="O1047" i="1"/>
  <c r="R1047" i="1" s="1"/>
  <c r="N1047" i="1"/>
  <c r="M1047" i="1"/>
  <c r="L1047" i="1"/>
  <c r="K1047" i="1"/>
  <c r="O1046" i="1"/>
  <c r="R1046" i="1" s="1"/>
  <c r="N1046" i="1"/>
  <c r="M1046" i="1"/>
  <c r="L1046" i="1"/>
  <c r="K1046" i="1"/>
  <c r="O1045" i="1"/>
  <c r="R1045" i="1" s="1"/>
  <c r="N1045" i="1"/>
  <c r="M1045" i="1"/>
  <c r="L1045" i="1"/>
  <c r="K1045" i="1"/>
  <c r="O1044" i="1"/>
  <c r="R1044" i="1" s="1"/>
  <c r="N1044" i="1"/>
  <c r="M1044" i="1"/>
  <c r="L1044" i="1"/>
  <c r="K1044" i="1"/>
  <c r="O1043" i="1"/>
  <c r="R1043" i="1" s="1"/>
  <c r="N1043" i="1"/>
  <c r="M1043" i="1"/>
  <c r="L1043" i="1"/>
  <c r="K1043" i="1"/>
  <c r="O1042" i="1"/>
  <c r="R1042" i="1" s="1"/>
  <c r="N1042" i="1"/>
  <c r="M1042" i="1"/>
  <c r="L1042" i="1"/>
  <c r="K1042" i="1"/>
  <c r="O1041" i="1"/>
  <c r="R1041" i="1" s="1"/>
  <c r="N1041" i="1"/>
  <c r="M1041" i="1"/>
  <c r="L1041" i="1"/>
  <c r="K1041" i="1"/>
  <c r="O1040" i="1"/>
  <c r="R1040" i="1" s="1"/>
  <c r="N1040" i="1"/>
  <c r="M1040" i="1"/>
  <c r="L1040" i="1"/>
  <c r="K1040" i="1"/>
  <c r="O1039" i="1"/>
  <c r="R1039" i="1" s="1"/>
  <c r="N1039" i="1"/>
  <c r="M1039" i="1"/>
  <c r="L1039" i="1"/>
  <c r="K1039" i="1"/>
  <c r="O1038" i="1"/>
  <c r="R1038" i="1" s="1"/>
  <c r="N1038" i="1"/>
  <c r="M1038" i="1"/>
  <c r="L1038" i="1"/>
  <c r="K1038" i="1"/>
  <c r="O1037" i="1"/>
  <c r="R1037" i="1" s="1"/>
  <c r="N1037" i="1"/>
  <c r="M1037" i="1"/>
  <c r="L1037" i="1"/>
  <c r="K1037" i="1"/>
  <c r="O1036" i="1"/>
  <c r="R1036" i="1" s="1"/>
  <c r="N1036" i="1"/>
  <c r="M1036" i="1"/>
  <c r="L1036" i="1"/>
  <c r="K1036" i="1"/>
  <c r="O1035" i="1"/>
  <c r="R1035" i="1" s="1"/>
  <c r="N1035" i="1"/>
  <c r="M1035" i="1"/>
  <c r="L1035" i="1"/>
  <c r="K1035" i="1"/>
  <c r="O1034" i="1"/>
  <c r="R1034" i="1" s="1"/>
  <c r="N1034" i="1"/>
  <c r="M1034" i="1"/>
  <c r="L1034" i="1"/>
  <c r="K1034" i="1"/>
  <c r="O1033" i="1"/>
  <c r="R1033" i="1" s="1"/>
  <c r="N1033" i="1"/>
  <c r="M1033" i="1"/>
  <c r="L1033" i="1"/>
  <c r="K1033" i="1"/>
  <c r="O1032" i="1"/>
  <c r="R1032" i="1" s="1"/>
  <c r="N1032" i="1"/>
  <c r="M1032" i="1"/>
  <c r="L1032" i="1"/>
  <c r="K1032" i="1"/>
  <c r="O1031" i="1"/>
  <c r="R1031" i="1" s="1"/>
  <c r="N1031" i="1"/>
  <c r="M1031" i="1"/>
  <c r="L1031" i="1"/>
  <c r="K1031" i="1"/>
  <c r="O1030" i="1"/>
  <c r="R1030" i="1" s="1"/>
  <c r="N1030" i="1"/>
  <c r="M1030" i="1"/>
  <c r="L1030" i="1"/>
  <c r="K1030" i="1"/>
  <c r="O1029" i="1"/>
  <c r="R1029" i="1" s="1"/>
  <c r="N1029" i="1"/>
  <c r="M1029" i="1"/>
  <c r="L1029" i="1"/>
  <c r="K1029" i="1"/>
  <c r="O1028" i="1"/>
  <c r="R1028" i="1" s="1"/>
  <c r="N1028" i="1"/>
  <c r="M1028" i="1"/>
  <c r="L1028" i="1"/>
  <c r="K1028" i="1"/>
  <c r="O1027" i="1"/>
  <c r="R1027" i="1" s="1"/>
  <c r="N1027" i="1"/>
  <c r="M1027" i="1"/>
  <c r="L1027" i="1"/>
  <c r="K1027" i="1"/>
  <c r="O1026" i="1"/>
  <c r="R1026" i="1" s="1"/>
  <c r="N1026" i="1"/>
  <c r="M1026" i="1"/>
  <c r="L1026" i="1"/>
  <c r="K1026" i="1"/>
  <c r="O1025" i="1"/>
  <c r="R1025" i="1" s="1"/>
  <c r="N1025" i="1"/>
  <c r="M1025" i="1"/>
  <c r="L1025" i="1"/>
  <c r="K1025" i="1"/>
  <c r="O1024" i="1"/>
  <c r="R1024" i="1" s="1"/>
  <c r="N1024" i="1"/>
  <c r="M1024" i="1"/>
  <c r="L1024" i="1"/>
  <c r="K1024" i="1"/>
  <c r="O1023" i="1"/>
  <c r="R1023" i="1" s="1"/>
  <c r="N1023" i="1"/>
  <c r="M1023" i="1"/>
  <c r="L1023" i="1"/>
  <c r="K1023" i="1"/>
  <c r="O1022" i="1"/>
  <c r="R1022" i="1" s="1"/>
  <c r="N1022" i="1"/>
  <c r="M1022" i="1"/>
  <c r="L1022" i="1"/>
  <c r="K1022" i="1"/>
  <c r="O1021" i="1"/>
  <c r="R1021" i="1" s="1"/>
  <c r="N1021" i="1"/>
  <c r="M1021" i="1"/>
  <c r="L1021" i="1"/>
  <c r="K1021" i="1"/>
  <c r="O1020" i="1"/>
  <c r="R1020" i="1" s="1"/>
  <c r="N1020" i="1"/>
  <c r="M1020" i="1"/>
  <c r="L1020" i="1"/>
  <c r="K1020" i="1"/>
  <c r="O1019" i="1"/>
  <c r="R1019" i="1" s="1"/>
  <c r="N1019" i="1"/>
  <c r="M1019" i="1"/>
  <c r="L1019" i="1"/>
  <c r="K1019" i="1"/>
  <c r="O1018" i="1"/>
  <c r="R1018" i="1" s="1"/>
  <c r="N1018" i="1"/>
  <c r="M1018" i="1"/>
  <c r="L1018" i="1"/>
  <c r="K1018" i="1"/>
  <c r="O1017" i="1"/>
  <c r="R1017" i="1" s="1"/>
  <c r="N1017" i="1"/>
  <c r="M1017" i="1"/>
  <c r="L1017" i="1"/>
  <c r="K1017" i="1"/>
  <c r="O1016" i="1"/>
  <c r="R1016" i="1" s="1"/>
  <c r="N1016" i="1"/>
  <c r="M1016" i="1"/>
  <c r="L1016" i="1"/>
  <c r="K1016" i="1"/>
  <c r="O1015" i="1"/>
  <c r="R1015" i="1" s="1"/>
  <c r="N1015" i="1"/>
  <c r="M1015" i="1"/>
  <c r="L1015" i="1"/>
  <c r="K1015" i="1"/>
  <c r="O1014" i="1"/>
  <c r="R1014" i="1" s="1"/>
  <c r="N1014" i="1"/>
  <c r="M1014" i="1"/>
  <c r="L1014" i="1"/>
  <c r="K1014" i="1"/>
  <c r="O1013" i="1"/>
  <c r="R1013" i="1" s="1"/>
  <c r="N1013" i="1"/>
  <c r="M1013" i="1"/>
  <c r="L1013" i="1"/>
  <c r="K1013" i="1"/>
  <c r="O1012" i="1"/>
  <c r="R1012" i="1" s="1"/>
  <c r="N1012" i="1"/>
  <c r="M1012" i="1"/>
  <c r="L1012" i="1"/>
  <c r="K1012" i="1"/>
  <c r="O1011" i="1"/>
  <c r="R1011" i="1" s="1"/>
  <c r="N1011" i="1"/>
  <c r="M1011" i="1"/>
  <c r="L1011" i="1"/>
  <c r="K1011" i="1"/>
  <c r="O1010" i="1"/>
  <c r="R1010" i="1" s="1"/>
  <c r="N1010" i="1"/>
  <c r="M1010" i="1"/>
  <c r="L1010" i="1"/>
  <c r="K1010" i="1"/>
  <c r="O1009" i="1"/>
  <c r="R1009" i="1" s="1"/>
  <c r="N1009" i="1"/>
  <c r="M1009" i="1"/>
  <c r="L1009" i="1"/>
  <c r="K1009" i="1"/>
  <c r="O1008" i="1"/>
  <c r="R1008" i="1" s="1"/>
  <c r="N1008" i="1"/>
  <c r="M1008" i="1"/>
  <c r="L1008" i="1"/>
  <c r="K1008" i="1"/>
  <c r="O1007" i="1"/>
  <c r="R1007" i="1" s="1"/>
  <c r="N1007" i="1"/>
  <c r="M1007" i="1"/>
  <c r="L1007" i="1"/>
  <c r="K1007" i="1"/>
  <c r="O1006" i="1"/>
  <c r="R1006" i="1" s="1"/>
  <c r="N1006" i="1"/>
  <c r="M1006" i="1"/>
  <c r="L1006" i="1"/>
  <c r="K1006" i="1"/>
  <c r="O1005" i="1"/>
  <c r="R1005" i="1" s="1"/>
  <c r="N1005" i="1"/>
  <c r="M1005" i="1"/>
  <c r="L1005" i="1"/>
  <c r="K1005" i="1"/>
  <c r="O1004" i="1"/>
  <c r="R1004" i="1" s="1"/>
  <c r="N1004" i="1"/>
  <c r="M1004" i="1"/>
  <c r="L1004" i="1"/>
  <c r="K1004" i="1"/>
  <c r="O1003" i="1"/>
  <c r="R1003" i="1" s="1"/>
  <c r="N1003" i="1"/>
  <c r="M1003" i="1"/>
  <c r="L1003" i="1"/>
  <c r="K1003" i="1"/>
  <c r="O1002" i="1"/>
  <c r="R1002" i="1" s="1"/>
  <c r="N1002" i="1"/>
  <c r="M1002" i="1"/>
  <c r="L1002" i="1"/>
  <c r="K1002" i="1"/>
  <c r="O1001" i="1"/>
  <c r="R1001" i="1" s="1"/>
  <c r="N1001" i="1"/>
  <c r="M1001" i="1"/>
  <c r="L1001" i="1"/>
  <c r="K1001" i="1"/>
  <c r="O1000" i="1"/>
  <c r="R1000" i="1" s="1"/>
  <c r="N1000" i="1"/>
  <c r="M1000" i="1"/>
  <c r="L1000" i="1"/>
  <c r="K1000" i="1"/>
  <c r="O999" i="1"/>
  <c r="R999" i="1" s="1"/>
  <c r="N999" i="1"/>
  <c r="M999" i="1"/>
  <c r="L999" i="1"/>
  <c r="K999" i="1"/>
  <c r="O998" i="1"/>
  <c r="R998" i="1" s="1"/>
  <c r="N998" i="1"/>
  <c r="M998" i="1"/>
  <c r="L998" i="1"/>
  <c r="K998" i="1"/>
  <c r="O997" i="1"/>
  <c r="R997" i="1" s="1"/>
  <c r="N997" i="1"/>
  <c r="M997" i="1"/>
  <c r="L997" i="1"/>
  <c r="K997" i="1"/>
  <c r="O996" i="1"/>
  <c r="R996" i="1" s="1"/>
  <c r="N996" i="1"/>
  <c r="M996" i="1"/>
  <c r="L996" i="1"/>
  <c r="K996" i="1"/>
  <c r="O995" i="1"/>
  <c r="R995" i="1" s="1"/>
  <c r="N995" i="1"/>
  <c r="M995" i="1"/>
  <c r="L995" i="1"/>
  <c r="K995" i="1"/>
  <c r="O994" i="1"/>
  <c r="R994" i="1" s="1"/>
  <c r="N994" i="1"/>
  <c r="M994" i="1"/>
  <c r="L994" i="1"/>
  <c r="K994" i="1"/>
  <c r="O993" i="1"/>
  <c r="R993" i="1" s="1"/>
  <c r="N993" i="1"/>
  <c r="M993" i="1"/>
  <c r="L993" i="1"/>
  <c r="K993" i="1"/>
  <c r="O992" i="1"/>
  <c r="R992" i="1" s="1"/>
  <c r="N992" i="1"/>
  <c r="M992" i="1"/>
  <c r="L992" i="1"/>
  <c r="K992" i="1"/>
  <c r="O991" i="1"/>
  <c r="R991" i="1" s="1"/>
  <c r="N991" i="1"/>
  <c r="M991" i="1"/>
  <c r="L991" i="1"/>
  <c r="K991" i="1"/>
  <c r="O990" i="1"/>
  <c r="R990" i="1" s="1"/>
  <c r="N990" i="1"/>
  <c r="M990" i="1"/>
  <c r="L990" i="1"/>
  <c r="K990" i="1"/>
  <c r="O989" i="1"/>
  <c r="R989" i="1" s="1"/>
  <c r="N989" i="1"/>
  <c r="M989" i="1"/>
  <c r="L989" i="1"/>
  <c r="K989" i="1"/>
  <c r="O988" i="1"/>
  <c r="R988" i="1" s="1"/>
  <c r="N988" i="1"/>
  <c r="M988" i="1"/>
  <c r="L988" i="1"/>
  <c r="K988" i="1"/>
  <c r="O987" i="1"/>
  <c r="R987" i="1" s="1"/>
  <c r="N987" i="1"/>
  <c r="M987" i="1"/>
  <c r="L987" i="1"/>
  <c r="K987" i="1"/>
  <c r="O986" i="1"/>
  <c r="R986" i="1" s="1"/>
  <c r="N986" i="1"/>
  <c r="M986" i="1"/>
  <c r="L986" i="1"/>
  <c r="K986" i="1"/>
  <c r="O985" i="1"/>
  <c r="R985" i="1" s="1"/>
  <c r="N985" i="1"/>
  <c r="M985" i="1"/>
  <c r="L985" i="1"/>
  <c r="K985" i="1"/>
  <c r="O984" i="1"/>
  <c r="R984" i="1" s="1"/>
  <c r="N984" i="1"/>
  <c r="M984" i="1"/>
  <c r="L984" i="1"/>
  <c r="K984" i="1"/>
  <c r="O983" i="1"/>
  <c r="R983" i="1" s="1"/>
  <c r="N983" i="1"/>
  <c r="M983" i="1"/>
  <c r="L983" i="1"/>
  <c r="K983" i="1"/>
  <c r="O982" i="1"/>
  <c r="R982" i="1" s="1"/>
  <c r="N982" i="1"/>
  <c r="M982" i="1"/>
  <c r="L982" i="1"/>
  <c r="K982" i="1"/>
  <c r="O981" i="1"/>
  <c r="R981" i="1" s="1"/>
  <c r="N981" i="1"/>
  <c r="M981" i="1"/>
  <c r="L981" i="1"/>
  <c r="K981" i="1"/>
  <c r="O980" i="1"/>
  <c r="R980" i="1" s="1"/>
  <c r="N980" i="1"/>
  <c r="M980" i="1"/>
  <c r="L980" i="1"/>
  <c r="K980" i="1"/>
  <c r="O979" i="1"/>
  <c r="R979" i="1" s="1"/>
  <c r="N979" i="1"/>
  <c r="M979" i="1"/>
  <c r="L979" i="1"/>
  <c r="K979" i="1"/>
  <c r="O978" i="1"/>
  <c r="R978" i="1" s="1"/>
  <c r="N978" i="1"/>
  <c r="M978" i="1"/>
  <c r="L978" i="1"/>
  <c r="K978" i="1"/>
  <c r="O977" i="1"/>
  <c r="R977" i="1" s="1"/>
  <c r="N977" i="1"/>
  <c r="M977" i="1"/>
  <c r="L977" i="1"/>
  <c r="K977" i="1"/>
  <c r="O976" i="1"/>
  <c r="R976" i="1" s="1"/>
  <c r="N976" i="1"/>
  <c r="M976" i="1"/>
  <c r="L976" i="1"/>
  <c r="K976" i="1"/>
  <c r="O975" i="1"/>
  <c r="R975" i="1" s="1"/>
  <c r="N975" i="1"/>
  <c r="M975" i="1"/>
  <c r="L975" i="1"/>
  <c r="K975" i="1"/>
  <c r="O974" i="1"/>
  <c r="R974" i="1" s="1"/>
  <c r="N974" i="1"/>
  <c r="M974" i="1"/>
  <c r="L974" i="1"/>
  <c r="K974" i="1"/>
  <c r="O973" i="1"/>
  <c r="R973" i="1" s="1"/>
  <c r="N973" i="1"/>
  <c r="M973" i="1"/>
  <c r="L973" i="1"/>
  <c r="K973" i="1"/>
  <c r="O972" i="1"/>
  <c r="R972" i="1" s="1"/>
  <c r="N972" i="1"/>
  <c r="M972" i="1"/>
  <c r="L972" i="1"/>
  <c r="K972" i="1"/>
  <c r="O971" i="1"/>
  <c r="R971" i="1" s="1"/>
  <c r="N971" i="1"/>
  <c r="M971" i="1"/>
  <c r="L971" i="1"/>
  <c r="K971" i="1"/>
  <c r="O970" i="1"/>
  <c r="R970" i="1" s="1"/>
  <c r="N970" i="1"/>
  <c r="M970" i="1"/>
  <c r="L970" i="1"/>
  <c r="K970" i="1"/>
  <c r="O969" i="1"/>
  <c r="R969" i="1" s="1"/>
  <c r="N969" i="1"/>
  <c r="M969" i="1"/>
  <c r="L969" i="1"/>
  <c r="K969" i="1"/>
  <c r="O968" i="1"/>
  <c r="R968" i="1" s="1"/>
  <c r="N968" i="1"/>
  <c r="M968" i="1"/>
  <c r="L968" i="1"/>
  <c r="K968" i="1"/>
  <c r="O967" i="1"/>
  <c r="R967" i="1" s="1"/>
  <c r="N967" i="1"/>
  <c r="M967" i="1"/>
  <c r="L967" i="1"/>
  <c r="K967" i="1"/>
  <c r="O966" i="1"/>
  <c r="R966" i="1" s="1"/>
  <c r="N966" i="1"/>
  <c r="M966" i="1"/>
  <c r="L966" i="1"/>
  <c r="K966" i="1"/>
  <c r="O965" i="1"/>
  <c r="R965" i="1" s="1"/>
  <c r="N965" i="1"/>
  <c r="M965" i="1"/>
  <c r="L965" i="1"/>
  <c r="K965" i="1"/>
  <c r="O964" i="1"/>
  <c r="R964" i="1" s="1"/>
  <c r="N964" i="1"/>
  <c r="M964" i="1"/>
  <c r="L964" i="1"/>
  <c r="K964" i="1"/>
  <c r="O963" i="1"/>
  <c r="R963" i="1" s="1"/>
  <c r="N963" i="1"/>
  <c r="M963" i="1"/>
  <c r="L963" i="1"/>
  <c r="K963" i="1"/>
  <c r="O962" i="1"/>
  <c r="R962" i="1" s="1"/>
  <c r="N962" i="1"/>
  <c r="M962" i="1"/>
  <c r="L962" i="1"/>
  <c r="K962" i="1"/>
  <c r="O961" i="1"/>
  <c r="R961" i="1" s="1"/>
  <c r="N961" i="1"/>
  <c r="M961" i="1"/>
  <c r="L961" i="1"/>
  <c r="K961" i="1"/>
  <c r="O960" i="1"/>
  <c r="R960" i="1" s="1"/>
  <c r="N960" i="1"/>
  <c r="M960" i="1"/>
  <c r="L960" i="1"/>
  <c r="K960" i="1"/>
  <c r="O959" i="1"/>
  <c r="R959" i="1" s="1"/>
  <c r="N959" i="1"/>
  <c r="M959" i="1"/>
  <c r="L959" i="1"/>
  <c r="K959" i="1"/>
  <c r="O958" i="1"/>
  <c r="R958" i="1" s="1"/>
  <c r="N958" i="1"/>
  <c r="M958" i="1"/>
  <c r="L958" i="1"/>
  <c r="K958" i="1"/>
  <c r="O957" i="1"/>
  <c r="R957" i="1" s="1"/>
  <c r="N957" i="1"/>
  <c r="M957" i="1"/>
  <c r="L957" i="1"/>
  <c r="K957" i="1"/>
  <c r="O956" i="1"/>
  <c r="R956" i="1" s="1"/>
  <c r="N956" i="1"/>
  <c r="M956" i="1"/>
  <c r="L956" i="1"/>
  <c r="K956" i="1"/>
  <c r="O955" i="1"/>
  <c r="R955" i="1" s="1"/>
  <c r="N955" i="1"/>
  <c r="M955" i="1"/>
  <c r="L955" i="1"/>
  <c r="K955" i="1"/>
  <c r="O954" i="1"/>
  <c r="R954" i="1" s="1"/>
  <c r="N954" i="1"/>
  <c r="M954" i="1"/>
  <c r="L954" i="1"/>
  <c r="K954" i="1"/>
  <c r="O953" i="1"/>
  <c r="R953" i="1" s="1"/>
  <c r="N953" i="1"/>
  <c r="M953" i="1"/>
  <c r="L953" i="1"/>
  <c r="K953" i="1"/>
  <c r="O952" i="1"/>
  <c r="R952" i="1" s="1"/>
  <c r="N952" i="1"/>
  <c r="M952" i="1"/>
  <c r="L952" i="1"/>
  <c r="K952" i="1"/>
  <c r="O951" i="1"/>
  <c r="R951" i="1" s="1"/>
  <c r="N951" i="1"/>
  <c r="M951" i="1"/>
  <c r="L951" i="1"/>
  <c r="K951" i="1"/>
  <c r="O950" i="1"/>
  <c r="R950" i="1" s="1"/>
  <c r="N950" i="1"/>
  <c r="M950" i="1"/>
  <c r="L950" i="1"/>
  <c r="K950" i="1"/>
  <c r="O949" i="1"/>
  <c r="R949" i="1" s="1"/>
  <c r="N949" i="1"/>
  <c r="M949" i="1"/>
  <c r="L949" i="1"/>
  <c r="K949" i="1"/>
  <c r="O948" i="1"/>
  <c r="R948" i="1" s="1"/>
  <c r="N948" i="1"/>
  <c r="M948" i="1"/>
  <c r="L948" i="1"/>
  <c r="K948" i="1"/>
  <c r="O947" i="1"/>
  <c r="R947" i="1" s="1"/>
  <c r="N947" i="1"/>
  <c r="M947" i="1"/>
  <c r="L947" i="1"/>
  <c r="K947" i="1"/>
  <c r="O946" i="1"/>
  <c r="R946" i="1" s="1"/>
  <c r="N946" i="1"/>
  <c r="M946" i="1"/>
  <c r="L946" i="1"/>
  <c r="K946" i="1"/>
  <c r="O945" i="1"/>
  <c r="R945" i="1" s="1"/>
  <c r="N945" i="1"/>
  <c r="M945" i="1"/>
  <c r="L945" i="1"/>
  <c r="K945" i="1"/>
  <c r="O944" i="1"/>
  <c r="R944" i="1" s="1"/>
  <c r="N944" i="1"/>
  <c r="M944" i="1"/>
  <c r="L944" i="1"/>
  <c r="K944" i="1"/>
  <c r="O943" i="1"/>
  <c r="R943" i="1" s="1"/>
  <c r="N943" i="1"/>
  <c r="M943" i="1"/>
  <c r="L943" i="1"/>
  <c r="K943" i="1"/>
  <c r="O942" i="1"/>
  <c r="R942" i="1" s="1"/>
  <c r="N942" i="1"/>
  <c r="M942" i="1"/>
  <c r="L942" i="1"/>
  <c r="K942" i="1"/>
  <c r="O941" i="1"/>
  <c r="R941" i="1" s="1"/>
  <c r="N941" i="1"/>
  <c r="M941" i="1"/>
  <c r="L941" i="1"/>
  <c r="K941" i="1"/>
  <c r="O940" i="1"/>
  <c r="R940" i="1" s="1"/>
  <c r="N940" i="1"/>
  <c r="M940" i="1"/>
  <c r="L940" i="1"/>
  <c r="K940" i="1"/>
  <c r="O939" i="1"/>
  <c r="R939" i="1" s="1"/>
  <c r="N939" i="1"/>
  <c r="M939" i="1"/>
  <c r="L939" i="1"/>
  <c r="K939" i="1"/>
  <c r="O938" i="1"/>
  <c r="R938" i="1" s="1"/>
  <c r="N938" i="1"/>
  <c r="M938" i="1"/>
  <c r="L938" i="1"/>
  <c r="K938" i="1"/>
  <c r="O937" i="1"/>
  <c r="R937" i="1" s="1"/>
  <c r="N937" i="1"/>
  <c r="M937" i="1"/>
  <c r="L937" i="1"/>
  <c r="K937" i="1"/>
  <c r="O936" i="1"/>
  <c r="R936" i="1" s="1"/>
  <c r="N936" i="1"/>
  <c r="M936" i="1"/>
  <c r="L936" i="1"/>
  <c r="K936" i="1"/>
  <c r="O935" i="1"/>
  <c r="R935" i="1" s="1"/>
  <c r="N935" i="1"/>
  <c r="M935" i="1"/>
  <c r="L935" i="1"/>
  <c r="K935" i="1"/>
  <c r="O934" i="1"/>
  <c r="R934" i="1" s="1"/>
  <c r="N934" i="1"/>
  <c r="M934" i="1"/>
  <c r="L934" i="1"/>
  <c r="K934" i="1"/>
  <c r="O933" i="1"/>
  <c r="R933" i="1" s="1"/>
  <c r="N933" i="1"/>
  <c r="M933" i="1"/>
  <c r="L933" i="1"/>
  <c r="K933" i="1"/>
  <c r="O932" i="1"/>
  <c r="R932" i="1" s="1"/>
  <c r="N932" i="1"/>
  <c r="M932" i="1"/>
  <c r="L932" i="1"/>
  <c r="K932" i="1"/>
  <c r="O931" i="1"/>
  <c r="R931" i="1" s="1"/>
  <c r="N931" i="1"/>
  <c r="M931" i="1"/>
  <c r="L931" i="1"/>
  <c r="K931" i="1"/>
  <c r="O930" i="1"/>
  <c r="R930" i="1" s="1"/>
  <c r="N930" i="1"/>
  <c r="M930" i="1"/>
  <c r="L930" i="1"/>
  <c r="K930" i="1"/>
  <c r="O929" i="1"/>
  <c r="R929" i="1" s="1"/>
  <c r="N929" i="1"/>
  <c r="M929" i="1"/>
  <c r="L929" i="1"/>
  <c r="K929" i="1"/>
  <c r="O928" i="1"/>
  <c r="R928" i="1" s="1"/>
  <c r="N928" i="1"/>
  <c r="M928" i="1"/>
  <c r="L928" i="1"/>
  <c r="K928" i="1"/>
  <c r="O927" i="1"/>
  <c r="R927" i="1" s="1"/>
  <c r="N927" i="1"/>
  <c r="M927" i="1"/>
  <c r="L927" i="1"/>
  <c r="K927" i="1"/>
  <c r="O926" i="1"/>
  <c r="R926" i="1" s="1"/>
  <c r="N926" i="1"/>
  <c r="M926" i="1"/>
  <c r="L926" i="1"/>
  <c r="K926" i="1"/>
  <c r="O925" i="1"/>
  <c r="R925" i="1" s="1"/>
  <c r="N925" i="1"/>
  <c r="M925" i="1"/>
  <c r="L925" i="1"/>
  <c r="K925" i="1"/>
  <c r="O924" i="1"/>
  <c r="R924" i="1" s="1"/>
  <c r="N924" i="1"/>
  <c r="M924" i="1"/>
  <c r="L924" i="1"/>
  <c r="K924" i="1"/>
  <c r="O923" i="1"/>
  <c r="R923" i="1" s="1"/>
  <c r="N923" i="1"/>
  <c r="M923" i="1"/>
  <c r="L923" i="1"/>
  <c r="K923" i="1"/>
  <c r="O922" i="1"/>
  <c r="R922" i="1" s="1"/>
  <c r="N922" i="1"/>
  <c r="M922" i="1"/>
  <c r="L922" i="1"/>
  <c r="K922" i="1"/>
  <c r="O921" i="1"/>
  <c r="R921" i="1" s="1"/>
  <c r="N921" i="1"/>
  <c r="M921" i="1"/>
  <c r="L921" i="1"/>
  <c r="K921" i="1"/>
  <c r="O920" i="1"/>
  <c r="R920" i="1" s="1"/>
  <c r="N920" i="1"/>
  <c r="M920" i="1"/>
  <c r="L920" i="1"/>
  <c r="K920" i="1"/>
  <c r="O919" i="1"/>
  <c r="R919" i="1" s="1"/>
  <c r="N919" i="1"/>
  <c r="M919" i="1"/>
  <c r="L919" i="1"/>
  <c r="K919" i="1"/>
  <c r="O918" i="1"/>
  <c r="R918" i="1" s="1"/>
  <c r="N918" i="1"/>
  <c r="M918" i="1"/>
  <c r="L918" i="1"/>
  <c r="K918" i="1"/>
  <c r="O917" i="1"/>
  <c r="R917" i="1" s="1"/>
  <c r="N917" i="1"/>
  <c r="M917" i="1"/>
  <c r="L917" i="1"/>
  <c r="K917" i="1"/>
  <c r="O916" i="1"/>
  <c r="R916" i="1" s="1"/>
  <c r="N916" i="1"/>
  <c r="M916" i="1"/>
  <c r="L916" i="1"/>
  <c r="O915" i="1"/>
  <c r="R915" i="1" s="1"/>
  <c r="N915" i="1"/>
  <c r="M915" i="1"/>
  <c r="L915" i="1"/>
  <c r="O914" i="1"/>
  <c r="R914" i="1" s="1"/>
  <c r="N914" i="1"/>
  <c r="M914" i="1"/>
  <c r="L914" i="1"/>
  <c r="O913" i="1"/>
  <c r="R913" i="1" s="1"/>
  <c r="N913" i="1"/>
  <c r="M913" i="1"/>
  <c r="L913" i="1"/>
  <c r="O912" i="1"/>
  <c r="R912" i="1" s="1"/>
  <c r="N912" i="1"/>
  <c r="M912" i="1"/>
  <c r="L912" i="1"/>
  <c r="O911" i="1"/>
  <c r="R911" i="1" s="1"/>
  <c r="N911" i="1"/>
  <c r="M911" i="1"/>
  <c r="L911" i="1"/>
  <c r="O910" i="1"/>
  <c r="R910" i="1" s="1"/>
  <c r="N910" i="1"/>
  <c r="M910" i="1"/>
  <c r="L910" i="1"/>
  <c r="O909" i="1"/>
  <c r="R909" i="1" s="1"/>
  <c r="N909" i="1"/>
  <c r="M909" i="1"/>
  <c r="L909" i="1"/>
  <c r="O908" i="1"/>
  <c r="R908" i="1" s="1"/>
  <c r="N908" i="1"/>
  <c r="M908" i="1"/>
  <c r="L908" i="1"/>
  <c r="O907" i="1"/>
  <c r="R907" i="1" s="1"/>
  <c r="N907" i="1"/>
  <c r="M907" i="1"/>
  <c r="L907" i="1"/>
  <c r="O906" i="1"/>
  <c r="R906" i="1" s="1"/>
  <c r="N906" i="1"/>
  <c r="M906" i="1"/>
  <c r="L906" i="1"/>
  <c r="O905" i="1"/>
  <c r="R905" i="1" s="1"/>
  <c r="N905" i="1"/>
  <c r="M905" i="1"/>
  <c r="L905" i="1"/>
  <c r="O904" i="1"/>
  <c r="R904" i="1" s="1"/>
  <c r="N904" i="1"/>
  <c r="M904" i="1"/>
  <c r="L904" i="1"/>
  <c r="O903" i="1"/>
  <c r="R903" i="1" s="1"/>
  <c r="N903" i="1"/>
  <c r="M903" i="1"/>
  <c r="L903" i="1"/>
  <c r="O902" i="1"/>
  <c r="R902" i="1" s="1"/>
  <c r="N902" i="1"/>
  <c r="M902" i="1"/>
  <c r="L902" i="1"/>
  <c r="O901" i="1"/>
  <c r="R901" i="1" s="1"/>
  <c r="N901" i="1"/>
  <c r="M901" i="1"/>
  <c r="L901" i="1"/>
  <c r="O900" i="1"/>
  <c r="R900" i="1" s="1"/>
  <c r="N900" i="1"/>
  <c r="M900" i="1"/>
  <c r="L900" i="1"/>
  <c r="O899" i="1"/>
  <c r="R899" i="1" s="1"/>
  <c r="N899" i="1"/>
  <c r="M899" i="1"/>
  <c r="L899" i="1"/>
  <c r="O898" i="1"/>
  <c r="R898" i="1" s="1"/>
  <c r="N898" i="1"/>
  <c r="M898" i="1"/>
  <c r="L898" i="1"/>
  <c r="O897" i="1"/>
  <c r="R897" i="1" s="1"/>
  <c r="N897" i="1"/>
  <c r="M897" i="1"/>
  <c r="L897" i="1"/>
  <c r="O896" i="1"/>
  <c r="R896" i="1" s="1"/>
  <c r="N896" i="1"/>
  <c r="M896" i="1"/>
  <c r="L896" i="1"/>
  <c r="O895" i="1"/>
  <c r="R895" i="1" s="1"/>
  <c r="N895" i="1"/>
  <c r="M895" i="1"/>
  <c r="L895" i="1"/>
  <c r="O894" i="1"/>
  <c r="R894" i="1" s="1"/>
  <c r="N894" i="1"/>
  <c r="M894" i="1"/>
  <c r="L894" i="1"/>
  <c r="O893" i="1"/>
  <c r="R893" i="1" s="1"/>
  <c r="N893" i="1"/>
  <c r="M893" i="1"/>
  <c r="L893" i="1"/>
  <c r="O892" i="1"/>
  <c r="R892" i="1" s="1"/>
  <c r="N892" i="1"/>
  <c r="M892" i="1"/>
  <c r="L892" i="1"/>
  <c r="O891" i="1"/>
  <c r="R891" i="1" s="1"/>
  <c r="N891" i="1"/>
  <c r="M891" i="1"/>
  <c r="L891" i="1"/>
  <c r="O890" i="1"/>
  <c r="R890" i="1" s="1"/>
  <c r="N890" i="1"/>
  <c r="M890" i="1"/>
  <c r="L890" i="1"/>
  <c r="O889" i="1"/>
  <c r="R889" i="1" s="1"/>
  <c r="N889" i="1"/>
  <c r="M889" i="1"/>
  <c r="L889" i="1"/>
  <c r="O888" i="1"/>
  <c r="R888" i="1" s="1"/>
  <c r="N888" i="1"/>
  <c r="M888" i="1"/>
  <c r="L888" i="1"/>
  <c r="O887" i="1"/>
  <c r="R887" i="1" s="1"/>
  <c r="N887" i="1"/>
  <c r="M887" i="1"/>
  <c r="L887" i="1"/>
  <c r="O886" i="1"/>
  <c r="R886" i="1" s="1"/>
  <c r="N886" i="1"/>
  <c r="M886" i="1"/>
  <c r="L886" i="1"/>
  <c r="O885" i="1"/>
  <c r="R885" i="1" s="1"/>
  <c r="N885" i="1"/>
  <c r="M885" i="1"/>
  <c r="L885" i="1"/>
  <c r="O884" i="1"/>
  <c r="R884" i="1" s="1"/>
  <c r="N884" i="1"/>
  <c r="M884" i="1"/>
  <c r="L884" i="1"/>
  <c r="O883" i="1"/>
  <c r="R883" i="1" s="1"/>
  <c r="N883" i="1"/>
  <c r="M883" i="1"/>
  <c r="L883" i="1"/>
  <c r="O882" i="1"/>
  <c r="R882" i="1" s="1"/>
  <c r="N882" i="1"/>
  <c r="M882" i="1"/>
  <c r="L882" i="1"/>
  <c r="O881" i="1"/>
  <c r="R881" i="1" s="1"/>
  <c r="N881" i="1"/>
  <c r="M881" i="1"/>
  <c r="L881" i="1"/>
  <c r="O880" i="1"/>
  <c r="R880" i="1" s="1"/>
  <c r="N880" i="1"/>
  <c r="M880" i="1"/>
  <c r="L880" i="1"/>
  <c r="O879" i="1"/>
  <c r="R879" i="1" s="1"/>
  <c r="N879" i="1"/>
  <c r="M879" i="1"/>
  <c r="L879" i="1"/>
  <c r="O878" i="1"/>
  <c r="R878" i="1" s="1"/>
  <c r="N878" i="1"/>
  <c r="M878" i="1"/>
  <c r="L878" i="1"/>
  <c r="O877" i="1"/>
  <c r="R877" i="1" s="1"/>
  <c r="N877" i="1"/>
  <c r="M877" i="1"/>
  <c r="L877" i="1"/>
  <c r="O876" i="1"/>
  <c r="R876" i="1" s="1"/>
  <c r="N876" i="1"/>
  <c r="M876" i="1"/>
  <c r="L876" i="1"/>
  <c r="O875" i="1"/>
  <c r="R875" i="1" s="1"/>
  <c r="N875" i="1"/>
  <c r="M875" i="1"/>
  <c r="L875" i="1"/>
  <c r="O874" i="1"/>
  <c r="R874" i="1" s="1"/>
  <c r="N874" i="1"/>
  <c r="M874" i="1"/>
  <c r="L874" i="1"/>
  <c r="O873" i="1"/>
  <c r="R873" i="1" s="1"/>
  <c r="N873" i="1"/>
  <c r="M873" i="1"/>
  <c r="L873" i="1"/>
  <c r="O872" i="1"/>
  <c r="R872" i="1" s="1"/>
  <c r="N872" i="1"/>
  <c r="M872" i="1"/>
  <c r="L872" i="1"/>
  <c r="O871" i="1"/>
  <c r="R871" i="1" s="1"/>
  <c r="N871" i="1"/>
  <c r="M871" i="1"/>
  <c r="L871" i="1"/>
  <c r="O870" i="1"/>
  <c r="R870" i="1" s="1"/>
  <c r="N870" i="1"/>
  <c r="M870" i="1"/>
  <c r="L870" i="1"/>
  <c r="O869" i="1"/>
  <c r="R869" i="1" s="1"/>
  <c r="N869" i="1"/>
  <c r="M869" i="1"/>
  <c r="L869" i="1"/>
  <c r="O868" i="1"/>
  <c r="R868" i="1" s="1"/>
  <c r="N868" i="1"/>
  <c r="M868" i="1"/>
  <c r="L868" i="1"/>
  <c r="O867" i="1"/>
  <c r="R867" i="1" s="1"/>
  <c r="N867" i="1"/>
  <c r="M867" i="1"/>
  <c r="L867" i="1"/>
  <c r="O866" i="1"/>
  <c r="R866" i="1" s="1"/>
  <c r="N866" i="1"/>
  <c r="M866" i="1"/>
  <c r="L866" i="1"/>
  <c r="O865" i="1"/>
  <c r="R865" i="1" s="1"/>
  <c r="N865" i="1"/>
  <c r="M865" i="1"/>
  <c r="L865" i="1"/>
  <c r="O864" i="1"/>
  <c r="R864" i="1" s="1"/>
  <c r="N864" i="1"/>
  <c r="M864" i="1"/>
  <c r="L864" i="1"/>
  <c r="O863" i="1"/>
  <c r="R863" i="1" s="1"/>
  <c r="N863" i="1"/>
  <c r="M863" i="1"/>
  <c r="L863" i="1"/>
  <c r="O862" i="1"/>
  <c r="R862" i="1" s="1"/>
  <c r="N862" i="1"/>
  <c r="M862" i="1"/>
  <c r="L862" i="1"/>
  <c r="O861" i="1"/>
  <c r="R861" i="1" s="1"/>
  <c r="N861" i="1"/>
  <c r="M861" i="1"/>
  <c r="L861" i="1"/>
  <c r="O860" i="1"/>
  <c r="R860" i="1" s="1"/>
  <c r="N860" i="1"/>
  <c r="M860" i="1"/>
  <c r="L860" i="1"/>
  <c r="O859" i="1"/>
  <c r="R859" i="1" s="1"/>
  <c r="N859" i="1"/>
  <c r="M859" i="1"/>
  <c r="L859" i="1"/>
  <c r="O858" i="1"/>
  <c r="R858" i="1" s="1"/>
  <c r="N858" i="1"/>
  <c r="M858" i="1"/>
  <c r="L858" i="1"/>
  <c r="O857" i="1"/>
  <c r="R857" i="1" s="1"/>
  <c r="N857" i="1"/>
  <c r="M857" i="1"/>
  <c r="L857" i="1"/>
  <c r="O856" i="1"/>
  <c r="R856" i="1" s="1"/>
  <c r="N856" i="1"/>
  <c r="M856" i="1"/>
  <c r="L856" i="1"/>
  <c r="K856" i="1"/>
  <c r="O855" i="1"/>
  <c r="R855" i="1" s="1"/>
  <c r="N855" i="1"/>
  <c r="M855" i="1"/>
  <c r="L855" i="1"/>
  <c r="K855" i="1"/>
  <c r="O854" i="1"/>
  <c r="R854" i="1" s="1"/>
  <c r="N854" i="1"/>
  <c r="M854" i="1"/>
  <c r="L854" i="1"/>
  <c r="K854" i="1"/>
  <c r="O853" i="1"/>
  <c r="R853" i="1" s="1"/>
  <c r="N853" i="1"/>
  <c r="M853" i="1"/>
  <c r="L853" i="1"/>
  <c r="K853" i="1"/>
  <c r="O852" i="1"/>
  <c r="R852" i="1" s="1"/>
  <c r="N852" i="1"/>
  <c r="M852" i="1"/>
  <c r="L852" i="1"/>
  <c r="K852" i="1"/>
  <c r="O851" i="1"/>
  <c r="R851" i="1" s="1"/>
  <c r="N851" i="1"/>
  <c r="M851" i="1"/>
  <c r="L851" i="1"/>
  <c r="K851" i="1"/>
  <c r="O850" i="1"/>
  <c r="R850" i="1" s="1"/>
  <c r="N850" i="1"/>
  <c r="M850" i="1"/>
  <c r="L850" i="1"/>
  <c r="K850" i="1"/>
  <c r="O849" i="1"/>
  <c r="R849" i="1" s="1"/>
  <c r="N849" i="1"/>
  <c r="M849" i="1"/>
  <c r="L849" i="1"/>
  <c r="K849" i="1"/>
  <c r="O848" i="1"/>
  <c r="R848" i="1" s="1"/>
  <c r="N848" i="1"/>
  <c r="M848" i="1"/>
  <c r="L848" i="1"/>
  <c r="K848" i="1"/>
  <c r="O847" i="1"/>
  <c r="R847" i="1" s="1"/>
  <c r="N847" i="1"/>
  <c r="M847" i="1"/>
  <c r="L847" i="1"/>
  <c r="K847" i="1"/>
  <c r="O846" i="1"/>
  <c r="R846" i="1" s="1"/>
  <c r="N846" i="1"/>
  <c r="M846" i="1"/>
  <c r="L846" i="1"/>
  <c r="K846" i="1"/>
  <c r="O845" i="1"/>
  <c r="R845" i="1" s="1"/>
  <c r="N845" i="1"/>
  <c r="M845" i="1"/>
  <c r="L845" i="1"/>
  <c r="K845" i="1"/>
  <c r="O844" i="1"/>
  <c r="R844" i="1" s="1"/>
  <c r="N844" i="1"/>
  <c r="M844" i="1"/>
  <c r="L844" i="1"/>
  <c r="K844" i="1"/>
  <c r="O843" i="1"/>
  <c r="R843" i="1" s="1"/>
  <c r="N843" i="1"/>
  <c r="M843" i="1"/>
  <c r="L843" i="1"/>
  <c r="K843" i="1"/>
  <c r="O842" i="1"/>
  <c r="R842" i="1" s="1"/>
  <c r="N842" i="1"/>
  <c r="M842" i="1"/>
  <c r="L842" i="1"/>
  <c r="K842" i="1"/>
  <c r="O841" i="1"/>
  <c r="R841" i="1" s="1"/>
  <c r="N841" i="1"/>
  <c r="M841" i="1"/>
  <c r="L841" i="1"/>
  <c r="K841" i="1"/>
  <c r="O840" i="1"/>
  <c r="R840" i="1" s="1"/>
  <c r="N840" i="1"/>
  <c r="M840" i="1"/>
  <c r="L840" i="1"/>
  <c r="K840" i="1"/>
  <c r="O839" i="1"/>
  <c r="R839" i="1" s="1"/>
  <c r="N839" i="1"/>
  <c r="M839" i="1"/>
  <c r="L839" i="1"/>
  <c r="K839" i="1"/>
  <c r="O838" i="1"/>
  <c r="R838" i="1" s="1"/>
  <c r="N838" i="1"/>
  <c r="M838" i="1"/>
  <c r="L838" i="1"/>
  <c r="K838" i="1"/>
  <c r="O837" i="1"/>
  <c r="R837" i="1" s="1"/>
  <c r="N837" i="1"/>
  <c r="M837" i="1"/>
  <c r="L837" i="1"/>
  <c r="K837" i="1"/>
  <c r="O836" i="1"/>
  <c r="R836" i="1" s="1"/>
  <c r="N836" i="1"/>
  <c r="M836" i="1"/>
  <c r="L836" i="1"/>
  <c r="K836" i="1"/>
  <c r="O835" i="1"/>
  <c r="R835" i="1" s="1"/>
  <c r="N835" i="1"/>
  <c r="M835" i="1"/>
  <c r="L835" i="1"/>
  <c r="K835" i="1"/>
  <c r="O834" i="1"/>
  <c r="R834" i="1" s="1"/>
  <c r="N834" i="1"/>
  <c r="M834" i="1"/>
  <c r="L834" i="1"/>
  <c r="K834" i="1"/>
  <c r="O833" i="1"/>
  <c r="R833" i="1" s="1"/>
  <c r="N833" i="1"/>
  <c r="M833" i="1"/>
  <c r="L833" i="1"/>
  <c r="K833" i="1"/>
  <c r="O832" i="1"/>
  <c r="R832" i="1" s="1"/>
  <c r="N832" i="1"/>
  <c r="M832" i="1"/>
  <c r="L832" i="1"/>
  <c r="K832" i="1"/>
  <c r="O831" i="1"/>
  <c r="R831" i="1" s="1"/>
  <c r="N831" i="1"/>
  <c r="M831" i="1"/>
  <c r="L831" i="1"/>
  <c r="K831" i="1"/>
  <c r="O830" i="1"/>
  <c r="R830" i="1" s="1"/>
  <c r="N830" i="1"/>
  <c r="M830" i="1"/>
  <c r="L830" i="1"/>
  <c r="K830" i="1"/>
  <c r="O829" i="1"/>
  <c r="R829" i="1" s="1"/>
  <c r="N829" i="1"/>
  <c r="M829" i="1"/>
  <c r="L829" i="1"/>
  <c r="K829" i="1"/>
  <c r="O828" i="1"/>
  <c r="R828" i="1" s="1"/>
  <c r="N828" i="1"/>
  <c r="M828" i="1"/>
  <c r="L828" i="1"/>
  <c r="K828" i="1"/>
  <c r="O827" i="1"/>
  <c r="R827" i="1" s="1"/>
  <c r="N827" i="1"/>
  <c r="M827" i="1"/>
  <c r="L827" i="1"/>
  <c r="K827" i="1"/>
  <c r="O826" i="1"/>
  <c r="R826" i="1" s="1"/>
  <c r="N826" i="1"/>
  <c r="M826" i="1"/>
  <c r="L826" i="1"/>
  <c r="K826" i="1"/>
  <c r="O825" i="1"/>
  <c r="R825" i="1" s="1"/>
  <c r="N825" i="1"/>
  <c r="M825" i="1"/>
  <c r="L825" i="1"/>
  <c r="K825" i="1"/>
  <c r="O824" i="1"/>
  <c r="R824" i="1" s="1"/>
  <c r="N824" i="1"/>
  <c r="M824" i="1"/>
  <c r="L824" i="1"/>
  <c r="K824" i="1"/>
  <c r="O823" i="1"/>
  <c r="R823" i="1" s="1"/>
  <c r="N823" i="1"/>
  <c r="M823" i="1"/>
  <c r="L823" i="1"/>
  <c r="K823" i="1"/>
  <c r="O822" i="1"/>
  <c r="R822" i="1" s="1"/>
  <c r="N822" i="1"/>
  <c r="M822" i="1"/>
  <c r="L822" i="1"/>
  <c r="K822" i="1"/>
  <c r="O821" i="1"/>
  <c r="R821" i="1" s="1"/>
  <c r="N821" i="1"/>
  <c r="M821" i="1"/>
  <c r="L821" i="1"/>
  <c r="K821" i="1"/>
  <c r="O820" i="1"/>
  <c r="R820" i="1" s="1"/>
  <c r="N820" i="1"/>
  <c r="M820" i="1"/>
  <c r="L820" i="1"/>
  <c r="K820" i="1"/>
  <c r="O819" i="1"/>
  <c r="R819" i="1" s="1"/>
  <c r="N819" i="1"/>
  <c r="M819" i="1"/>
  <c r="L819" i="1"/>
  <c r="K819" i="1"/>
  <c r="O818" i="1"/>
  <c r="R818" i="1" s="1"/>
  <c r="N818" i="1"/>
  <c r="M818" i="1"/>
  <c r="L818" i="1"/>
  <c r="K818" i="1"/>
  <c r="O817" i="1"/>
  <c r="R817" i="1" s="1"/>
  <c r="N817" i="1"/>
  <c r="M817" i="1"/>
  <c r="L817" i="1"/>
  <c r="K817" i="1"/>
  <c r="O816" i="1"/>
  <c r="R816" i="1" s="1"/>
  <c r="N816" i="1"/>
  <c r="M816" i="1"/>
  <c r="L816" i="1"/>
  <c r="K816" i="1"/>
  <c r="O815" i="1"/>
  <c r="R815" i="1" s="1"/>
  <c r="N815" i="1"/>
  <c r="M815" i="1"/>
  <c r="L815" i="1"/>
  <c r="K815" i="1"/>
  <c r="O814" i="1"/>
  <c r="R814" i="1" s="1"/>
  <c r="N814" i="1"/>
  <c r="M814" i="1"/>
  <c r="L814" i="1"/>
  <c r="K814" i="1"/>
  <c r="O813" i="1"/>
  <c r="R813" i="1" s="1"/>
  <c r="N813" i="1"/>
  <c r="M813" i="1"/>
  <c r="L813" i="1"/>
  <c r="K813" i="1"/>
  <c r="O812" i="1"/>
  <c r="R812" i="1" s="1"/>
  <c r="N812" i="1"/>
  <c r="M812" i="1"/>
  <c r="L812" i="1"/>
  <c r="K812" i="1"/>
  <c r="O811" i="1"/>
  <c r="R811" i="1" s="1"/>
  <c r="N811" i="1"/>
  <c r="M811" i="1"/>
  <c r="L811" i="1"/>
  <c r="K811" i="1"/>
  <c r="O810" i="1"/>
  <c r="R810" i="1" s="1"/>
  <c r="N810" i="1"/>
  <c r="M810" i="1"/>
  <c r="L810" i="1"/>
  <c r="K810" i="1"/>
  <c r="O809" i="1"/>
  <c r="R809" i="1" s="1"/>
  <c r="N809" i="1"/>
  <c r="M809" i="1"/>
  <c r="L809" i="1"/>
  <c r="K809" i="1"/>
  <c r="O808" i="1"/>
  <c r="R808" i="1" s="1"/>
  <c r="N808" i="1"/>
  <c r="M808" i="1"/>
  <c r="L808" i="1"/>
  <c r="K808" i="1"/>
  <c r="O807" i="1"/>
  <c r="R807" i="1" s="1"/>
  <c r="N807" i="1"/>
  <c r="M807" i="1"/>
  <c r="L807" i="1"/>
  <c r="K807" i="1"/>
  <c r="O806" i="1"/>
  <c r="R806" i="1" s="1"/>
  <c r="N806" i="1"/>
  <c r="M806" i="1"/>
  <c r="L806" i="1"/>
  <c r="K806" i="1"/>
  <c r="O805" i="1"/>
  <c r="R805" i="1" s="1"/>
  <c r="N805" i="1"/>
  <c r="M805" i="1"/>
  <c r="L805" i="1"/>
  <c r="K805" i="1"/>
  <c r="O804" i="1"/>
  <c r="R804" i="1" s="1"/>
  <c r="N804" i="1"/>
  <c r="M804" i="1"/>
  <c r="L804" i="1"/>
  <c r="K804" i="1"/>
  <c r="O803" i="1"/>
  <c r="R803" i="1" s="1"/>
  <c r="N803" i="1"/>
  <c r="M803" i="1"/>
  <c r="L803" i="1"/>
  <c r="K803" i="1"/>
  <c r="O802" i="1"/>
  <c r="R802" i="1" s="1"/>
  <c r="N802" i="1"/>
  <c r="M802" i="1"/>
  <c r="L802" i="1"/>
  <c r="K802" i="1"/>
  <c r="O801" i="1"/>
  <c r="R801" i="1" s="1"/>
  <c r="N801" i="1"/>
  <c r="M801" i="1"/>
  <c r="L801" i="1"/>
  <c r="K801" i="1"/>
  <c r="O800" i="1"/>
  <c r="R800" i="1" s="1"/>
  <c r="N800" i="1"/>
  <c r="M800" i="1"/>
  <c r="L800" i="1"/>
  <c r="K800" i="1"/>
  <c r="O799" i="1"/>
  <c r="R799" i="1" s="1"/>
  <c r="N799" i="1"/>
  <c r="M799" i="1"/>
  <c r="L799" i="1"/>
  <c r="K799" i="1"/>
  <c r="O798" i="1"/>
  <c r="R798" i="1" s="1"/>
  <c r="N798" i="1"/>
  <c r="M798" i="1"/>
  <c r="L798" i="1"/>
  <c r="K798" i="1"/>
  <c r="O797" i="1"/>
  <c r="R797" i="1" s="1"/>
  <c r="N797" i="1"/>
  <c r="M797" i="1"/>
  <c r="L797" i="1"/>
  <c r="K797" i="1"/>
  <c r="O796" i="1"/>
  <c r="R796" i="1" s="1"/>
  <c r="N796" i="1"/>
  <c r="M796" i="1"/>
  <c r="L796" i="1"/>
  <c r="K796" i="1"/>
  <c r="O795" i="1"/>
  <c r="R795" i="1" s="1"/>
  <c r="N795" i="1"/>
  <c r="M795" i="1"/>
  <c r="L795" i="1"/>
  <c r="K795" i="1"/>
  <c r="O794" i="1"/>
  <c r="R794" i="1" s="1"/>
  <c r="N794" i="1"/>
  <c r="M794" i="1"/>
  <c r="L794" i="1"/>
  <c r="K794" i="1"/>
  <c r="O793" i="1"/>
  <c r="R793" i="1" s="1"/>
  <c r="N793" i="1"/>
  <c r="M793" i="1"/>
  <c r="L793" i="1"/>
  <c r="K793" i="1"/>
  <c r="O792" i="1"/>
  <c r="R792" i="1" s="1"/>
  <c r="N792" i="1"/>
  <c r="M792" i="1"/>
  <c r="L792" i="1"/>
  <c r="K792" i="1"/>
  <c r="O791" i="1"/>
  <c r="R791" i="1" s="1"/>
  <c r="N791" i="1"/>
  <c r="M791" i="1"/>
  <c r="L791" i="1"/>
  <c r="K791" i="1"/>
  <c r="O790" i="1"/>
  <c r="R790" i="1" s="1"/>
  <c r="N790" i="1"/>
  <c r="M790" i="1"/>
  <c r="L790" i="1"/>
  <c r="K790" i="1"/>
  <c r="O789" i="1"/>
  <c r="R789" i="1" s="1"/>
  <c r="N789" i="1"/>
  <c r="M789" i="1"/>
  <c r="L789" i="1"/>
  <c r="K789" i="1"/>
  <c r="O788" i="1"/>
  <c r="R788" i="1" s="1"/>
  <c r="N788" i="1"/>
  <c r="M788" i="1"/>
  <c r="L788" i="1"/>
  <c r="K788" i="1"/>
  <c r="O787" i="1"/>
  <c r="R787" i="1" s="1"/>
  <c r="N787" i="1"/>
  <c r="M787" i="1"/>
  <c r="L787" i="1"/>
  <c r="K787" i="1"/>
  <c r="O786" i="1"/>
  <c r="R786" i="1" s="1"/>
  <c r="N786" i="1"/>
  <c r="M786" i="1"/>
  <c r="L786" i="1"/>
  <c r="K786" i="1"/>
  <c r="O785" i="1"/>
  <c r="R785" i="1" s="1"/>
  <c r="N785" i="1"/>
  <c r="M785" i="1"/>
  <c r="L785" i="1"/>
  <c r="K785" i="1"/>
  <c r="O784" i="1"/>
  <c r="R784" i="1" s="1"/>
  <c r="N784" i="1"/>
  <c r="M784" i="1"/>
  <c r="L784" i="1"/>
  <c r="K784" i="1"/>
  <c r="O783" i="1"/>
  <c r="R783" i="1" s="1"/>
  <c r="N783" i="1"/>
  <c r="M783" i="1"/>
  <c r="L783" i="1"/>
  <c r="K783" i="1"/>
  <c r="O782" i="1"/>
  <c r="R782" i="1" s="1"/>
  <c r="N782" i="1"/>
  <c r="M782" i="1"/>
  <c r="L782" i="1"/>
  <c r="K782" i="1"/>
  <c r="O781" i="1"/>
  <c r="R781" i="1" s="1"/>
  <c r="N781" i="1"/>
  <c r="M781" i="1"/>
  <c r="L781" i="1"/>
  <c r="K781" i="1"/>
  <c r="O780" i="1"/>
  <c r="R780" i="1" s="1"/>
  <c r="N780" i="1"/>
  <c r="M780" i="1"/>
  <c r="L780" i="1"/>
  <c r="K780" i="1"/>
  <c r="O779" i="1"/>
  <c r="R779" i="1" s="1"/>
  <c r="N779" i="1"/>
  <c r="M779" i="1"/>
  <c r="L779" i="1"/>
  <c r="K779" i="1"/>
  <c r="O778" i="1"/>
  <c r="R778" i="1" s="1"/>
  <c r="N778" i="1"/>
  <c r="M778" i="1"/>
  <c r="L778" i="1"/>
  <c r="K778" i="1"/>
  <c r="O777" i="1"/>
  <c r="R777" i="1" s="1"/>
  <c r="N777" i="1"/>
  <c r="M777" i="1"/>
  <c r="L777" i="1"/>
  <c r="K777" i="1"/>
  <c r="O776" i="1"/>
  <c r="R776" i="1" s="1"/>
  <c r="N776" i="1"/>
  <c r="M776" i="1"/>
  <c r="L776" i="1"/>
  <c r="K776" i="1"/>
  <c r="O775" i="1"/>
  <c r="R775" i="1" s="1"/>
  <c r="N775" i="1"/>
  <c r="M775" i="1"/>
  <c r="L775" i="1"/>
  <c r="K775" i="1"/>
  <c r="O774" i="1"/>
  <c r="R774" i="1" s="1"/>
  <c r="N774" i="1"/>
  <c r="M774" i="1"/>
  <c r="L774" i="1"/>
  <c r="K774" i="1"/>
  <c r="O773" i="1"/>
  <c r="R773" i="1" s="1"/>
  <c r="N773" i="1"/>
  <c r="M773" i="1"/>
  <c r="L773" i="1"/>
  <c r="K773" i="1"/>
  <c r="O772" i="1"/>
  <c r="R772" i="1" s="1"/>
  <c r="N772" i="1"/>
  <c r="M772" i="1"/>
  <c r="L772" i="1"/>
  <c r="K772" i="1"/>
  <c r="O771" i="1"/>
  <c r="R771" i="1" s="1"/>
  <c r="N771" i="1"/>
  <c r="M771" i="1"/>
  <c r="L771" i="1"/>
  <c r="K771" i="1"/>
  <c r="O770" i="1"/>
  <c r="R770" i="1" s="1"/>
  <c r="N770" i="1"/>
  <c r="M770" i="1"/>
  <c r="L770" i="1"/>
  <c r="K770" i="1"/>
  <c r="O769" i="1"/>
  <c r="R769" i="1" s="1"/>
  <c r="N769" i="1"/>
  <c r="M769" i="1"/>
  <c r="L769" i="1"/>
  <c r="K769" i="1"/>
  <c r="O768" i="1"/>
  <c r="R768" i="1" s="1"/>
  <c r="N768" i="1"/>
  <c r="M768" i="1"/>
  <c r="L768" i="1"/>
  <c r="K768" i="1"/>
  <c r="O767" i="1"/>
  <c r="R767" i="1" s="1"/>
  <c r="N767" i="1"/>
  <c r="M767" i="1"/>
  <c r="L767" i="1"/>
  <c r="K767" i="1"/>
  <c r="O766" i="1"/>
  <c r="R766" i="1" s="1"/>
  <c r="N766" i="1"/>
  <c r="M766" i="1"/>
  <c r="L766" i="1"/>
  <c r="K766" i="1"/>
  <c r="O765" i="1"/>
  <c r="R765" i="1" s="1"/>
  <c r="N765" i="1"/>
  <c r="M765" i="1"/>
  <c r="L765" i="1"/>
  <c r="K765" i="1"/>
  <c r="O764" i="1"/>
  <c r="R764" i="1" s="1"/>
  <c r="N764" i="1"/>
  <c r="M764" i="1"/>
  <c r="L764" i="1"/>
  <c r="K764" i="1"/>
  <c r="O763" i="1"/>
  <c r="R763" i="1" s="1"/>
  <c r="N763" i="1"/>
  <c r="M763" i="1"/>
  <c r="L763" i="1"/>
  <c r="K763" i="1"/>
  <c r="O762" i="1"/>
  <c r="R762" i="1" s="1"/>
  <c r="N762" i="1"/>
  <c r="M762" i="1"/>
  <c r="L762" i="1"/>
  <c r="K762" i="1"/>
  <c r="O761" i="1"/>
  <c r="R761" i="1" s="1"/>
  <c r="N761" i="1"/>
  <c r="M761" i="1"/>
  <c r="L761" i="1"/>
  <c r="K761" i="1"/>
  <c r="O760" i="1"/>
  <c r="R760" i="1" s="1"/>
  <c r="N760" i="1"/>
  <c r="M760" i="1"/>
  <c r="L760" i="1"/>
  <c r="K760" i="1"/>
  <c r="O759" i="1"/>
  <c r="R759" i="1" s="1"/>
  <c r="N759" i="1"/>
  <c r="M759" i="1"/>
  <c r="L759" i="1"/>
  <c r="K759" i="1"/>
  <c r="O758" i="1"/>
  <c r="R758" i="1" s="1"/>
  <c r="N758" i="1"/>
  <c r="M758" i="1"/>
  <c r="L758" i="1"/>
  <c r="K758" i="1"/>
  <c r="O757" i="1"/>
  <c r="R757" i="1" s="1"/>
  <c r="N757" i="1"/>
  <c r="M757" i="1"/>
  <c r="L757" i="1"/>
  <c r="K757" i="1"/>
  <c r="O756" i="1"/>
  <c r="R756" i="1" s="1"/>
  <c r="N756" i="1"/>
  <c r="M756" i="1"/>
  <c r="L756" i="1"/>
  <c r="K756" i="1"/>
  <c r="O755" i="1"/>
  <c r="R755" i="1" s="1"/>
  <c r="N755" i="1"/>
  <c r="M755" i="1"/>
  <c r="L755" i="1"/>
  <c r="K755" i="1"/>
  <c r="O754" i="1"/>
  <c r="R754" i="1" s="1"/>
  <c r="N754" i="1"/>
  <c r="M754" i="1"/>
  <c r="L754" i="1"/>
  <c r="K754" i="1"/>
  <c r="O753" i="1"/>
  <c r="R753" i="1" s="1"/>
  <c r="N753" i="1"/>
  <c r="M753" i="1"/>
  <c r="L753" i="1"/>
  <c r="K753" i="1"/>
  <c r="O752" i="1"/>
  <c r="R752" i="1" s="1"/>
  <c r="N752" i="1"/>
  <c r="M752" i="1"/>
  <c r="L752" i="1"/>
  <c r="K752" i="1"/>
  <c r="O751" i="1"/>
  <c r="R751" i="1" s="1"/>
  <c r="N751" i="1"/>
  <c r="M751" i="1"/>
  <c r="L751" i="1"/>
  <c r="K751" i="1"/>
  <c r="O750" i="1"/>
  <c r="R750" i="1" s="1"/>
  <c r="N750" i="1"/>
  <c r="M750" i="1"/>
  <c r="L750" i="1"/>
  <c r="K750" i="1"/>
  <c r="O749" i="1"/>
  <c r="R749" i="1" s="1"/>
  <c r="N749" i="1"/>
  <c r="M749" i="1"/>
  <c r="L749" i="1"/>
  <c r="K749" i="1"/>
  <c r="O748" i="1"/>
  <c r="R748" i="1" s="1"/>
  <c r="N748" i="1"/>
  <c r="M748" i="1"/>
  <c r="L748" i="1"/>
  <c r="K748" i="1"/>
  <c r="O747" i="1"/>
  <c r="R747" i="1" s="1"/>
  <c r="N747" i="1"/>
  <c r="M747" i="1"/>
  <c r="L747" i="1"/>
  <c r="K747" i="1"/>
  <c r="O746" i="1"/>
  <c r="R746" i="1" s="1"/>
  <c r="N746" i="1"/>
  <c r="M746" i="1"/>
  <c r="L746" i="1"/>
  <c r="K746" i="1"/>
  <c r="O745" i="1"/>
  <c r="R745" i="1" s="1"/>
  <c r="N745" i="1"/>
  <c r="M745" i="1"/>
  <c r="L745" i="1"/>
  <c r="K745" i="1"/>
  <c r="O744" i="1"/>
  <c r="R744" i="1" s="1"/>
  <c r="N744" i="1"/>
  <c r="M744" i="1"/>
  <c r="L744" i="1"/>
  <c r="K744" i="1"/>
  <c r="O743" i="1"/>
  <c r="R743" i="1" s="1"/>
  <c r="N743" i="1"/>
  <c r="M743" i="1"/>
  <c r="L743" i="1"/>
  <c r="K743" i="1"/>
  <c r="O742" i="1"/>
  <c r="R742" i="1" s="1"/>
  <c r="N742" i="1"/>
  <c r="M742" i="1"/>
  <c r="L742" i="1"/>
  <c r="K742" i="1"/>
  <c r="O741" i="1"/>
  <c r="R741" i="1" s="1"/>
  <c r="N741" i="1"/>
  <c r="M741" i="1"/>
  <c r="L741" i="1"/>
  <c r="K741" i="1"/>
  <c r="O740" i="1"/>
  <c r="R740" i="1" s="1"/>
  <c r="N740" i="1"/>
  <c r="M740" i="1"/>
  <c r="L740" i="1"/>
  <c r="K740" i="1"/>
  <c r="O739" i="1"/>
  <c r="R739" i="1" s="1"/>
  <c r="N739" i="1"/>
  <c r="M739" i="1"/>
  <c r="L739" i="1"/>
  <c r="K739" i="1"/>
  <c r="O738" i="1"/>
  <c r="R738" i="1" s="1"/>
  <c r="N738" i="1"/>
  <c r="M738" i="1"/>
  <c r="L738" i="1"/>
  <c r="K738" i="1"/>
  <c r="O737" i="1"/>
  <c r="R737" i="1" s="1"/>
  <c r="N737" i="1"/>
  <c r="M737" i="1"/>
  <c r="L737" i="1"/>
  <c r="K737" i="1"/>
  <c r="O736" i="1"/>
  <c r="R736" i="1" s="1"/>
  <c r="N736" i="1"/>
  <c r="M736" i="1"/>
  <c r="L736" i="1"/>
  <c r="K736" i="1"/>
  <c r="O735" i="1"/>
  <c r="R735" i="1" s="1"/>
  <c r="N735" i="1"/>
  <c r="M735" i="1"/>
  <c r="L735" i="1"/>
  <c r="K735" i="1"/>
  <c r="O734" i="1"/>
  <c r="R734" i="1" s="1"/>
  <c r="N734" i="1"/>
  <c r="M734" i="1"/>
  <c r="L734" i="1"/>
  <c r="K734" i="1"/>
  <c r="O733" i="1"/>
  <c r="R733" i="1" s="1"/>
  <c r="N733" i="1"/>
  <c r="M733" i="1"/>
  <c r="L733" i="1"/>
  <c r="K733" i="1"/>
  <c r="O732" i="1"/>
  <c r="R732" i="1" s="1"/>
  <c r="N732" i="1"/>
  <c r="M732" i="1"/>
  <c r="L732" i="1"/>
  <c r="K732" i="1"/>
  <c r="O731" i="1"/>
  <c r="R731" i="1" s="1"/>
  <c r="N731" i="1"/>
  <c r="M731" i="1"/>
  <c r="L731" i="1"/>
  <c r="K731" i="1"/>
  <c r="O730" i="1"/>
  <c r="R730" i="1" s="1"/>
  <c r="N730" i="1"/>
  <c r="M730" i="1"/>
  <c r="L730" i="1"/>
  <c r="K730" i="1"/>
  <c r="O729" i="1"/>
  <c r="R729" i="1" s="1"/>
  <c r="N729" i="1"/>
  <c r="M729" i="1"/>
  <c r="L729" i="1"/>
  <c r="K729" i="1"/>
  <c r="O728" i="1"/>
  <c r="R728" i="1" s="1"/>
  <c r="N728" i="1"/>
  <c r="M728" i="1"/>
  <c r="L728" i="1"/>
  <c r="K728" i="1"/>
  <c r="O727" i="1"/>
  <c r="R727" i="1" s="1"/>
  <c r="N727" i="1"/>
  <c r="M727" i="1"/>
  <c r="L727" i="1"/>
  <c r="K727" i="1"/>
  <c r="O726" i="1"/>
  <c r="R726" i="1" s="1"/>
  <c r="N726" i="1"/>
  <c r="M726" i="1"/>
  <c r="L726" i="1"/>
  <c r="K726" i="1"/>
  <c r="O725" i="1"/>
  <c r="R725" i="1" s="1"/>
  <c r="N725" i="1"/>
  <c r="M725" i="1"/>
  <c r="L725" i="1"/>
  <c r="K725" i="1"/>
  <c r="O724" i="1"/>
  <c r="R724" i="1" s="1"/>
  <c r="N724" i="1"/>
  <c r="M724" i="1"/>
  <c r="L724" i="1"/>
  <c r="K724" i="1"/>
  <c r="O723" i="1"/>
  <c r="R723" i="1" s="1"/>
  <c r="N723" i="1"/>
  <c r="M723" i="1"/>
  <c r="L723" i="1"/>
  <c r="K723" i="1"/>
  <c r="O722" i="1"/>
  <c r="R722" i="1" s="1"/>
  <c r="N722" i="1"/>
  <c r="M722" i="1"/>
  <c r="L722" i="1"/>
  <c r="K722" i="1"/>
  <c r="O721" i="1"/>
  <c r="R721" i="1" s="1"/>
  <c r="N721" i="1"/>
  <c r="M721" i="1"/>
  <c r="L721" i="1"/>
  <c r="K721" i="1"/>
  <c r="O720" i="1"/>
  <c r="R720" i="1" s="1"/>
  <c r="N720" i="1"/>
  <c r="M720" i="1"/>
  <c r="L720" i="1"/>
  <c r="K720" i="1"/>
  <c r="O719" i="1"/>
  <c r="R719" i="1" s="1"/>
  <c r="N719" i="1"/>
  <c r="M719" i="1"/>
  <c r="L719" i="1"/>
  <c r="K719" i="1"/>
  <c r="O718" i="1"/>
  <c r="R718" i="1" s="1"/>
  <c r="N718" i="1"/>
  <c r="M718" i="1"/>
  <c r="L718" i="1"/>
  <c r="K718" i="1"/>
  <c r="O717" i="1"/>
  <c r="R717" i="1" s="1"/>
  <c r="N717" i="1"/>
  <c r="M717" i="1"/>
  <c r="L717" i="1"/>
  <c r="K717" i="1"/>
  <c r="O716" i="1"/>
  <c r="R716" i="1" s="1"/>
  <c r="N716" i="1"/>
  <c r="M716" i="1"/>
  <c r="L716" i="1"/>
  <c r="K716" i="1"/>
  <c r="O715" i="1"/>
  <c r="R715" i="1" s="1"/>
  <c r="N715" i="1"/>
  <c r="M715" i="1"/>
  <c r="L715" i="1"/>
  <c r="K715" i="1"/>
  <c r="O714" i="1"/>
  <c r="R714" i="1" s="1"/>
  <c r="N714" i="1"/>
  <c r="M714" i="1"/>
  <c r="L714" i="1"/>
  <c r="K714" i="1"/>
  <c r="O713" i="1"/>
  <c r="R713" i="1" s="1"/>
  <c r="N713" i="1"/>
  <c r="M713" i="1"/>
  <c r="L713" i="1"/>
  <c r="K713" i="1"/>
  <c r="O712" i="1"/>
  <c r="R712" i="1" s="1"/>
  <c r="N712" i="1"/>
  <c r="M712" i="1"/>
  <c r="L712" i="1"/>
  <c r="K712" i="1"/>
  <c r="O711" i="1"/>
  <c r="R711" i="1" s="1"/>
  <c r="N711" i="1"/>
  <c r="M711" i="1"/>
  <c r="L711" i="1"/>
  <c r="K711" i="1"/>
  <c r="O710" i="1"/>
  <c r="R710" i="1" s="1"/>
  <c r="N710" i="1"/>
  <c r="M710" i="1"/>
  <c r="L710" i="1"/>
  <c r="K710" i="1"/>
  <c r="O709" i="1"/>
  <c r="R709" i="1" s="1"/>
  <c r="N709" i="1"/>
  <c r="M709" i="1"/>
  <c r="L709" i="1"/>
  <c r="K709" i="1"/>
  <c r="O708" i="1"/>
  <c r="R708" i="1" s="1"/>
  <c r="N708" i="1"/>
  <c r="M708" i="1"/>
  <c r="L708" i="1"/>
  <c r="K708" i="1"/>
  <c r="O707" i="1"/>
  <c r="R707" i="1" s="1"/>
  <c r="N707" i="1"/>
  <c r="M707" i="1"/>
  <c r="L707" i="1"/>
  <c r="K707" i="1"/>
  <c r="O706" i="1"/>
  <c r="R706" i="1" s="1"/>
  <c r="N706" i="1"/>
  <c r="M706" i="1"/>
  <c r="L706" i="1"/>
  <c r="K706" i="1"/>
  <c r="O705" i="1"/>
  <c r="R705" i="1" s="1"/>
  <c r="N705" i="1"/>
  <c r="M705" i="1"/>
  <c r="L705" i="1"/>
  <c r="K705" i="1"/>
  <c r="O704" i="1"/>
  <c r="R704" i="1" s="1"/>
  <c r="N704" i="1"/>
  <c r="M704" i="1"/>
  <c r="L704" i="1"/>
  <c r="K704" i="1"/>
  <c r="O703" i="1"/>
  <c r="R703" i="1" s="1"/>
  <c r="N703" i="1"/>
  <c r="M703" i="1"/>
  <c r="L703" i="1"/>
  <c r="K703" i="1"/>
  <c r="O702" i="1"/>
  <c r="R702" i="1" s="1"/>
  <c r="N702" i="1"/>
  <c r="M702" i="1"/>
  <c r="L702" i="1"/>
  <c r="K702" i="1"/>
  <c r="O701" i="1"/>
  <c r="R701" i="1" s="1"/>
  <c r="N701" i="1"/>
  <c r="M701" i="1"/>
  <c r="L701" i="1"/>
  <c r="K701" i="1"/>
  <c r="O700" i="1"/>
  <c r="R700" i="1" s="1"/>
  <c r="N700" i="1"/>
  <c r="M700" i="1"/>
  <c r="L700" i="1"/>
  <c r="K700" i="1"/>
  <c r="O699" i="1"/>
  <c r="R699" i="1" s="1"/>
  <c r="N699" i="1"/>
  <c r="M699" i="1"/>
  <c r="L699" i="1"/>
  <c r="K699" i="1"/>
  <c r="O698" i="1"/>
  <c r="R698" i="1" s="1"/>
  <c r="N698" i="1"/>
  <c r="M698" i="1"/>
  <c r="L698" i="1"/>
  <c r="K698" i="1"/>
  <c r="O697" i="1"/>
  <c r="R697" i="1" s="1"/>
  <c r="N697" i="1"/>
  <c r="M697" i="1"/>
  <c r="L697" i="1"/>
  <c r="K697" i="1"/>
  <c r="O696" i="1"/>
  <c r="R696" i="1" s="1"/>
  <c r="N696" i="1"/>
  <c r="M696" i="1"/>
  <c r="L696" i="1"/>
  <c r="K696" i="1"/>
  <c r="O695" i="1"/>
  <c r="R695" i="1" s="1"/>
  <c r="N695" i="1"/>
  <c r="M695" i="1"/>
  <c r="L695" i="1"/>
  <c r="K695" i="1"/>
  <c r="O694" i="1"/>
  <c r="R694" i="1" s="1"/>
  <c r="N694" i="1"/>
  <c r="M694" i="1"/>
  <c r="L694" i="1"/>
  <c r="K694" i="1"/>
  <c r="O693" i="1"/>
  <c r="R693" i="1" s="1"/>
  <c r="N693" i="1"/>
  <c r="M693" i="1"/>
  <c r="L693" i="1"/>
  <c r="K693" i="1"/>
  <c r="O692" i="1"/>
  <c r="R692" i="1" s="1"/>
  <c r="N692" i="1"/>
  <c r="M692" i="1"/>
  <c r="L692" i="1"/>
  <c r="K692" i="1"/>
  <c r="O691" i="1"/>
  <c r="R691" i="1" s="1"/>
  <c r="N691" i="1"/>
  <c r="M691" i="1"/>
  <c r="L691" i="1"/>
  <c r="K691" i="1"/>
  <c r="O690" i="1"/>
  <c r="R690" i="1" s="1"/>
  <c r="N690" i="1"/>
  <c r="M690" i="1"/>
  <c r="L690" i="1"/>
  <c r="K690" i="1"/>
  <c r="O689" i="1"/>
  <c r="R689" i="1" s="1"/>
  <c r="N689" i="1"/>
  <c r="M689" i="1"/>
  <c r="L689" i="1"/>
  <c r="K689" i="1"/>
  <c r="O688" i="1"/>
  <c r="R688" i="1" s="1"/>
  <c r="N688" i="1"/>
  <c r="M688" i="1"/>
  <c r="L688" i="1"/>
  <c r="K688" i="1"/>
  <c r="O687" i="1"/>
  <c r="R687" i="1" s="1"/>
  <c r="N687" i="1"/>
  <c r="M687" i="1"/>
  <c r="L687" i="1"/>
  <c r="K687" i="1"/>
  <c r="O686" i="1"/>
  <c r="R686" i="1" s="1"/>
  <c r="N686" i="1"/>
  <c r="M686" i="1"/>
  <c r="L686" i="1"/>
  <c r="K686" i="1"/>
  <c r="O685" i="1"/>
  <c r="R685" i="1" s="1"/>
  <c r="N685" i="1"/>
  <c r="M685" i="1"/>
  <c r="L685" i="1"/>
  <c r="K685" i="1"/>
  <c r="O684" i="1"/>
  <c r="R684" i="1" s="1"/>
  <c r="N684" i="1"/>
  <c r="M684" i="1"/>
  <c r="L684" i="1"/>
  <c r="K684" i="1"/>
  <c r="O683" i="1"/>
  <c r="R683" i="1" s="1"/>
  <c r="N683" i="1"/>
  <c r="M683" i="1"/>
  <c r="L683" i="1"/>
  <c r="K683" i="1"/>
  <c r="O682" i="1"/>
  <c r="R682" i="1" s="1"/>
  <c r="N682" i="1"/>
  <c r="M682" i="1"/>
  <c r="L682" i="1"/>
  <c r="K682" i="1"/>
  <c r="O681" i="1"/>
  <c r="R681" i="1" s="1"/>
  <c r="N681" i="1"/>
  <c r="M681" i="1"/>
  <c r="L681" i="1"/>
  <c r="K681" i="1"/>
  <c r="O680" i="1"/>
  <c r="R680" i="1" s="1"/>
  <c r="N680" i="1"/>
  <c r="M680" i="1"/>
  <c r="L680" i="1"/>
  <c r="K680" i="1"/>
  <c r="O679" i="1"/>
  <c r="R679" i="1" s="1"/>
  <c r="N679" i="1"/>
  <c r="M679" i="1"/>
  <c r="L679" i="1"/>
  <c r="K679" i="1"/>
  <c r="O678" i="1"/>
  <c r="R678" i="1" s="1"/>
  <c r="N678" i="1"/>
  <c r="M678" i="1"/>
  <c r="L678" i="1"/>
  <c r="K678" i="1"/>
  <c r="O677" i="1"/>
  <c r="R677" i="1" s="1"/>
  <c r="N677" i="1"/>
  <c r="M677" i="1"/>
  <c r="L677" i="1"/>
  <c r="K677" i="1"/>
  <c r="O676" i="1"/>
  <c r="R676" i="1" s="1"/>
  <c r="N676" i="1"/>
  <c r="M676" i="1"/>
  <c r="L676" i="1"/>
  <c r="O675" i="1"/>
  <c r="R675" i="1" s="1"/>
  <c r="N675" i="1"/>
  <c r="M675" i="1"/>
  <c r="L675" i="1"/>
  <c r="O674" i="1"/>
  <c r="R674" i="1" s="1"/>
  <c r="N674" i="1"/>
  <c r="M674" i="1"/>
  <c r="L674" i="1"/>
  <c r="O673" i="1"/>
  <c r="R673" i="1" s="1"/>
  <c r="N673" i="1"/>
  <c r="M673" i="1"/>
  <c r="L673" i="1"/>
  <c r="O672" i="1"/>
  <c r="R672" i="1" s="1"/>
  <c r="N672" i="1"/>
  <c r="M672" i="1"/>
  <c r="L672" i="1"/>
  <c r="O671" i="1"/>
  <c r="R671" i="1" s="1"/>
  <c r="N671" i="1"/>
  <c r="M671" i="1"/>
  <c r="L671" i="1"/>
  <c r="O670" i="1"/>
  <c r="R670" i="1" s="1"/>
  <c r="N670" i="1"/>
  <c r="M670" i="1"/>
  <c r="L670" i="1"/>
  <c r="O669" i="1"/>
  <c r="R669" i="1" s="1"/>
  <c r="N669" i="1"/>
  <c r="M669" i="1"/>
  <c r="L669" i="1"/>
  <c r="O668" i="1"/>
  <c r="R668" i="1" s="1"/>
  <c r="N668" i="1"/>
  <c r="M668" i="1"/>
  <c r="L668" i="1"/>
  <c r="O667" i="1"/>
  <c r="R667" i="1" s="1"/>
  <c r="N667" i="1"/>
  <c r="M667" i="1"/>
  <c r="L667" i="1"/>
  <c r="O666" i="1"/>
  <c r="R666" i="1" s="1"/>
  <c r="N666" i="1"/>
  <c r="M666" i="1"/>
  <c r="L666" i="1"/>
  <c r="O665" i="1"/>
  <c r="R665" i="1" s="1"/>
  <c r="N665" i="1"/>
  <c r="M665" i="1"/>
  <c r="L665" i="1"/>
  <c r="O664" i="1"/>
  <c r="R664" i="1" s="1"/>
  <c r="N664" i="1"/>
  <c r="M664" i="1"/>
  <c r="L664" i="1"/>
  <c r="O663" i="1"/>
  <c r="R663" i="1" s="1"/>
  <c r="N663" i="1"/>
  <c r="M663" i="1"/>
  <c r="L663" i="1"/>
  <c r="O662" i="1"/>
  <c r="R662" i="1" s="1"/>
  <c r="N662" i="1"/>
  <c r="M662" i="1"/>
  <c r="L662" i="1"/>
  <c r="O661" i="1"/>
  <c r="R661" i="1" s="1"/>
  <c r="N661" i="1"/>
  <c r="M661" i="1"/>
  <c r="L661" i="1"/>
  <c r="O660" i="1"/>
  <c r="R660" i="1" s="1"/>
  <c r="N660" i="1"/>
  <c r="M660" i="1"/>
  <c r="L660" i="1"/>
  <c r="O659" i="1"/>
  <c r="R659" i="1" s="1"/>
  <c r="N659" i="1"/>
  <c r="M659" i="1"/>
  <c r="L659" i="1"/>
  <c r="O658" i="1"/>
  <c r="R658" i="1" s="1"/>
  <c r="N658" i="1"/>
  <c r="M658" i="1"/>
  <c r="L658" i="1"/>
  <c r="O657" i="1"/>
  <c r="R657" i="1" s="1"/>
  <c r="N657" i="1"/>
  <c r="M657" i="1"/>
  <c r="L657" i="1"/>
  <c r="O656" i="1"/>
  <c r="R656" i="1" s="1"/>
  <c r="N656" i="1"/>
  <c r="M656" i="1"/>
  <c r="L656" i="1"/>
  <c r="O655" i="1"/>
  <c r="R655" i="1" s="1"/>
  <c r="N655" i="1"/>
  <c r="M655" i="1"/>
  <c r="L655" i="1"/>
  <c r="O654" i="1"/>
  <c r="R654" i="1" s="1"/>
  <c r="N654" i="1"/>
  <c r="M654" i="1"/>
  <c r="L654" i="1"/>
  <c r="O653" i="1"/>
  <c r="R653" i="1" s="1"/>
  <c r="N653" i="1"/>
  <c r="M653" i="1"/>
  <c r="L653" i="1"/>
  <c r="O652" i="1"/>
  <c r="R652" i="1" s="1"/>
  <c r="N652" i="1"/>
  <c r="M652" i="1"/>
  <c r="L652" i="1"/>
  <c r="O651" i="1"/>
  <c r="R651" i="1" s="1"/>
  <c r="N651" i="1"/>
  <c r="M651" i="1"/>
  <c r="L651" i="1"/>
  <c r="O650" i="1"/>
  <c r="R650" i="1" s="1"/>
  <c r="N650" i="1"/>
  <c r="M650" i="1"/>
  <c r="L650" i="1"/>
  <c r="O649" i="1"/>
  <c r="R649" i="1" s="1"/>
  <c r="N649" i="1"/>
  <c r="M649" i="1"/>
  <c r="L649" i="1"/>
  <c r="O648" i="1"/>
  <c r="R648" i="1" s="1"/>
  <c r="N648" i="1"/>
  <c r="M648" i="1"/>
  <c r="L648" i="1"/>
  <c r="O647" i="1"/>
  <c r="R647" i="1" s="1"/>
  <c r="N647" i="1"/>
  <c r="M647" i="1"/>
  <c r="L647" i="1"/>
  <c r="O646" i="1"/>
  <c r="R646" i="1" s="1"/>
  <c r="N646" i="1"/>
  <c r="M646" i="1"/>
  <c r="L646" i="1"/>
  <c r="O645" i="1"/>
  <c r="R645" i="1" s="1"/>
  <c r="N645" i="1"/>
  <c r="M645" i="1"/>
  <c r="L645" i="1"/>
  <c r="O644" i="1"/>
  <c r="R644" i="1" s="1"/>
  <c r="N644" i="1"/>
  <c r="M644" i="1"/>
  <c r="L644" i="1"/>
  <c r="O643" i="1"/>
  <c r="R643" i="1" s="1"/>
  <c r="N643" i="1"/>
  <c r="M643" i="1"/>
  <c r="L643" i="1"/>
  <c r="O642" i="1"/>
  <c r="R642" i="1" s="1"/>
  <c r="N642" i="1"/>
  <c r="M642" i="1"/>
  <c r="L642" i="1"/>
  <c r="O641" i="1"/>
  <c r="R641" i="1" s="1"/>
  <c r="N641" i="1"/>
  <c r="M641" i="1"/>
  <c r="L641" i="1"/>
  <c r="O640" i="1"/>
  <c r="R640" i="1" s="1"/>
  <c r="N640" i="1"/>
  <c r="M640" i="1"/>
  <c r="L640" i="1"/>
  <c r="O639" i="1"/>
  <c r="R639" i="1" s="1"/>
  <c r="N639" i="1"/>
  <c r="M639" i="1"/>
  <c r="L639" i="1"/>
  <c r="O638" i="1"/>
  <c r="R638" i="1" s="1"/>
  <c r="N638" i="1"/>
  <c r="M638" i="1"/>
  <c r="L638" i="1"/>
  <c r="O637" i="1"/>
  <c r="R637" i="1" s="1"/>
  <c r="N637" i="1"/>
  <c r="M637" i="1"/>
  <c r="L637" i="1"/>
  <c r="O636" i="1"/>
  <c r="R636" i="1" s="1"/>
  <c r="N636" i="1"/>
  <c r="M636" i="1"/>
  <c r="L636" i="1"/>
  <c r="O635" i="1"/>
  <c r="R635" i="1" s="1"/>
  <c r="N635" i="1"/>
  <c r="M635" i="1"/>
  <c r="L635" i="1"/>
  <c r="O634" i="1"/>
  <c r="R634" i="1" s="1"/>
  <c r="N634" i="1"/>
  <c r="M634" i="1"/>
  <c r="L634" i="1"/>
  <c r="O633" i="1"/>
  <c r="R633" i="1" s="1"/>
  <c r="N633" i="1"/>
  <c r="M633" i="1"/>
  <c r="L633" i="1"/>
  <c r="O632" i="1"/>
  <c r="R632" i="1" s="1"/>
  <c r="N632" i="1"/>
  <c r="M632" i="1"/>
  <c r="L632" i="1"/>
  <c r="O631" i="1"/>
  <c r="R631" i="1" s="1"/>
  <c r="N631" i="1"/>
  <c r="M631" i="1"/>
  <c r="L631" i="1"/>
  <c r="O630" i="1"/>
  <c r="R630" i="1" s="1"/>
  <c r="N630" i="1"/>
  <c r="M630" i="1"/>
  <c r="L630" i="1"/>
  <c r="O629" i="1"/>
  <c r="R629" i="1" s="1"/>
  <c r="N629" i="1"/>
  <c r="M629" i="1"/>
  <c r="L629" i="1"/>
  <c r="O628" i="1"/>
  <c r="R628" i="1" s="1"/>
  <c r="N628" i="1"/>
  <c r="M628" i="1"/>
  <c r="L628" i="1"/>
  <c r="O627" i="1"/>
  <c r="R627" i="1" s="1"/>
  <c r="N627" i="1"/>
  <c r="M627" i="1"/>
  <c r="L627" i="1"/>
  <c r="O626" i="1"/>
  <c r="R626" i="1" s="1"/>
  <c r="N626" i="1"/>
  <c r="M626" i="1"/>
  <c r="L626" i="1"/>
  <c r="O625" i="1"/>
  <c r="R625" i="1" s="1"/>
  <c r="N625" i="1"/>
  <c r="M625" i="1"/>
  <c r="L625" i="1"/>
  <c r="O624" i="1"/>
  <c r="R624" i="1" s="1"/>
  <c r="N624" i="1"/>
  <c r="M624" i="1"/>
  <c r="L624" i="1"/>
  <c r="O623" i="1"/>
  <c r="R623" i="1" s="1"/>
  <c r="N623" i="1"/>
  <c r="M623" i="1"/>
  <c r="L623" i="1"/>
  <c r="O622" i="1"/>
  <c r="R622" i="1" s="1"/>
  <c r="N622" i="1"/>
  <c r="M622" i="1"/>
  <c r="L622" i="1"/>
  <c r="O621" i="1"/>
  <c r="R621" i="1" s="1"/>
  <c r="N621" i="1"/>
  <c r="M621" i="1"/>
  <c r="L621" i="1"/>
  <c r="O620" i="1"/>
  <c r="R620" i="1" s="1"/>
  <c r="N620" i="1"/>
  <c r="M620" i="1"/>
  <c r="L620" i="1"/>
  <c r="O619" i="1"/>
  <c r="R619" i="1" s="1"/>
  <c r="N619" i="1"/>
  <c r="M619" i="1"/>
  <c r="L619" i="1"/>
  <c r="O618" i="1"/>
  <c r="R618" i="1" s="1"/>
  <c r="N618" i="1"/>
  <c r="M618" i="1"/>
  <c r="L618" i="1"/>
  <c r="O617" i="1"/>
  <c r="R617" i="1" s="1"/>
  <c r="N617" i="1"/>
  <c r="M617" i="1"/>
  <c r="L617" i="1"/>
  <c r="O616" i="1"/>
  <c r="R616" i="1" s="1"/>
  <c r="N616" i="1"/>
  <c r="M616" i="1"/>
  <c r="L616" i="1"/>
  <c r="K616" i="1"/>
  <c r="O615" i="1"/>
  <c r="R615" i="1" s="1"/>
  <c r="N615" i="1"/>
  <c r="M615" i="1"/>
  <c r="L615" i="1"/>
  <c r="K615" i="1"/>
  <c r="O614" i="1"/>
  <c r="R614" i="1" s="1"/>
  <c r="N614" i="1"/>
  <c r="M614" i="1"/>
  <c r="L614" i="1"/>
  <c r="K614" i="1"/>
  <c r="O613" i="1"/>
  <c r="R613" i="1" s="1"/>
  <c r="N613" i="1"/>
  <c r="M613" i="1"/>
  <c r="L613" i="1"/>
  <c r="K613" i="1"/>
  <c r="O612" i="1"/>
  <c r="R612" i="1" s="1"/>
  <c r="N612" i="1"/>
  <c r="M612" i="1"/>
  <c r="L612" i="1"/>
  <c r="K612" i="1"/>
  <c r="O611" i="1"/>
  <c r="R611" i="1" s="1"/>
  <c r="N611" i="1"/>
  <c r="M611" i="1"/>
  <c r="L611" i="1"/>
  <c r="K611" i="1"/>
  <c r="O610" i="1"/>
  <c r="R610" i="1" s="1"/>
  <c r="N610" i="1"/>
  <c r="M610" i="1"/>
  <c r="L610" i="1"/>
  <c r="K610" i="1"/>
  <c r="O609" i="1"/>
  <c r="R609" i="1" s="1"/>
  <c r="N609" i="1"/>
  <c r="M609" i="1"/>
  <c r="L609" i="1"/>
  <c r="K609" i="1"/>
  <c r="O608" i="1"/>
  <c r="R608" i="1" s="1"/>
  <c r="N608" i="1"/>
  <c r="M608" i="1"/>
  <c r="L608" i="1"/>
  <c r="K608" i="1"/>
  <c r="O607" i="1"/>
  <c r="R607" i="1" s="1"/>
  <c r="N607" i="1"/>
  <c r="M607" i="1"/>
  <c r="L607" i="1"/>
  <c r="K607" i="1"/>
  <c r="O606" i="1"/>
  <c r="R606" i="1" s="1"/>
  <c r="N606" i="1"/>
  <c r="M606" i="1"/>
  <c r="L606" i="1"/>
  <c r="K606" i="1"/>
  <c r="O605" i="1"/>
  <c r="R605" i="1" s="1"/>
  <c r="N605" i="1"/>
  <c r="M605" i="1"/>
  <c r="L605" i="1"/>
  <c r="K605" i="1"/>
  <c r="O604" i="1"/>
  <c r="R604" i="1" s="1"/>
  <c r="N604" i="1"/>
  <c r="M604" i="1"/>
  <c r="L604" i="1"/>
  <c r="K604" i="1"/>
  <c r="O603" i="1"/>
  <c r="R603" i="1" s="1"/>
  <c r="N603" i="1"/>
  <c r="M603" i="1"/>
  <c r="L603" i="1"/>
  <c r="K603" i="1"/>
  <c r="O602" i="1"/>
  <c r="R602" i="1" s="1"/>
  <c r="N602" i="1"/>
  <c r="M602" i="1"/>
  <c r="L602" i="1"/>
  <c r="K602" i="1"/>
  <c r="O601" i="1"/>
  <c r="R601" i="1" s="1"/>
  <c r="N601" i="1"/>
  <c r="M601" i="1"/>
  <c r="L601" i="1"/>
  <c r="K601" i="1"/>
  <c r="O600" i="1"/>
  <c r="R600" i="1" s="1"/>
  <c r="N600" i="1"/>
  <c r="M600" i="1"/>
  <c r="L600" i="1"/>
  <c r="K600" i="1"/>
  <c r="O599" i="1"/>
  <c r="R599" i="1" s="1"/>
  <c r="N599" i="1"/>
  <c r="M599" i="1"/>
  <c r="L599" i="1"/>
  <c r="K599" i="1"/>
  <c r="O598" i="1"/>
  <c r="R598" i="1" s="1"/>
  <c r="N598" i="1"/>
  <c r="M598" i="1"/>
  <c r="L598" i="1"/>
  <c r="K598" i="1"/>
  <c r="O597" i="1"/>
  <c r="R597" i="1" s="1"/>
  <c r="N597" i="1"/>
  <c r="M597" i="1"/>
  <c r="L597" i="1"/>
  <c r="K597" i="1"/>
  <c r="O596" i="1"/>
  <c r="R596" i="1" s="1"/>
  <c r="N596" i="1"/>
  <c r="M596" i="1"/>
  <c r="L596" i="1"/>
  <c r="K596" i="1"/>
  <c r="O595" i="1"/>
  <c r="R595" i="1" s="1"/>
  <c r="N595" i="1"/>
  <c r="M595" i="1"/>
  <c r="L595" i="1"/>
  <c r="K595" i="1"/>
  <c r="O594" i="1"/>
  <c r="R594" i="1" s="1"/>
  <c r="N594" i="1"/>
  <c r="M594" i="1"/>
  <c r="L594" i="1"/>
  <c r="K594" i="1"/>
  <c r="O593" i="1"/>
  <c r="R593" i="1" s="1"/>
  <c r="N593" i="1"/>
  <c r="M593" i="1"/>
  <c r="L593" i="1"/>
  <c r="K593" i="1"/>
  <c r="O592" i="1"/>
  <c r="R592" i="1" s="1"/>
  <c r="N592" i="1"/>
  <c r="M592" i="1"/>
  <c r="L592" i="1"/>
  <c r="K592" i="1"/>
  <c r="O591" i="1"/>
  <c r="R591" i="1" s="1"/>
  <c r="N591" i="1"/>
  <c r="M591" i="1"/>
  <c r="L591" i="1"/>
  <c r="K591" i="1"/>
  <c r="O590" i="1"/>
  <c r="R590" i="1" s="1"/>
  <c r="N590" i="1"/>
  <c r="M590" i="1"/>
  <c r="L590" i="1"/>
  <c r="K590" i="1"/>
  <c r="O589" i="1"/>
  <c r="R589" i="1" s="1"/>
  <c r="N589" i="1"/>
  <c r="M589" i="1"/>
  <c r="L589" i="1"/>
  <c r="K589" i="1"/>
  <c r="O588" i="1"/>
  <c r="R588" i="1" s="1"/>
  <c r="N588" i="1"/>
  <c r="M588" i="1"/>
  <c r="L588" i="1"/>
  <c r="K588" i="1"/>
  <c r="O587" i="1"/>
  <c r="R587" i="1" s="1"/>
  <c r="N587" i="1"/>
  <c r="M587" i="1"/>
  <c r="L587" i="1"/>
  <c r="K587" i="1"/>
  <c r="O586" i="1"/>
  <c r="R586" i="1" s="1"/>
  <c r="N586" i="1"/>
  <c r="M586" i="1"/>
  <c r="L586" i="1"/>
  <c r="K586" i="1"/>
  <c r="O585" i="1"/>
  <c r="R585" i="1" s="1"/>
  <c r="N585" i="1"/>
  <c r="M585" i="1"/>
  <c r="L585" i="1"/>
  <c r="K585" i="1"/>
  <c r="O584" i="1"/>
  <c r="R584" i="1" s="1"/>
  <c r="N584" i="1"/>
  <c r="M584" i="1"/>
  <c r="L584" i="1"/>
  <c r="K584" i="1"/>
  <c r="O583" i="1"/>
  <c r="R583" i="1" s="1"/>
  <c r="N583" i="1"/>
  <c r="M583" i="1"/>
  <c r="L583" i="1"/>
  <c r="K583" i="1"/>
  <c r="O582" i="1"/>
  <c r="R582" i="1" s="1"/>
  <c r="N582" i="1"/>
  <c r="M582" i="1"/>
  <c r="L582" i="1"/>
  <c r="K582" i="1"/>
  <c r="O581" i="1"/>
  <c r="R581" i="1" s="1"/>
  <c r="N581" i="1"/>
  <c r="M581" i="1"/>
  <c r="L581" i="1"/>
  <c r="K581" i="1"/>
  <c r="O580" i="1"/>
  <c r="R580" i="1" s="1"/>
  <c r="N580" i="1"/>
  <c r="M580" i="1"/>
  <c r="L580" i="1"/>
  <c r="K580" i="1"/>
  <c r="O579" i="1"/>
  <c r="R579" i="1" s="1"/>
  <c r="N579" i="1"/>
  <c r="M579" i="1"/>
  <c r="L579" i="1"/>
  <c r="K579" i="1"/>
  <c r="O578" i="1"/>
  <c r="R578" i="1" s="1"/>
  <c r="N578" i="1"/>
  <c r="M578" i="1"/>
  <c r="L578" i="1"/>
  <c r="K578" i="1"/>
  <c r="O577" i="1"/>
  <c r="R577" i="1" s="1"/>
  <c r="N577" i="1"/>
  <c r="M577" i="1"/>
  <c r="L577" i="1"/>
  <c r="K577" i="1"/>
  <c r="O576" i="1"/>
  <c r="R576" i="1" s="1"/>
  <c r="N576" i="1"/>
  <c r="M576" i="1"/>
  <c r="L576" i="1"/>
  <c r="K576" i="1"/>
  <c r="O575" i="1"/>
  <c r="R575" i="1" s="1"/>
  <c r="N575" i="1"/>
  <c r="M575" i="1"/>
  <c r="L575" i="1"/>
  <c r="K575" i="1"/>
  <c r="O574" i="1"/>
  <c r="R574" i="1" s="1"/>
  <c r="N574" i="1"/>
  <c r="M574" i="1"/>
  <c r="L574" i="1"/>
  <c r="K574" i="1"/>
  <c r="O573" i="1"/>
  <c r="R573" i="1" s="1"/>
  <c r="N573" i="1"/>
  <c r="M573" i="1"/>
  <c r="L573" i="1"/>
  <c r="K573" i="1"/>
  <c r="O572" i="1"/>
  <c r="R572" i="1" s="1"/>
  <c r="N572" i="1"/>
  <c r="M572" i="1"/>
  <c r="L572" i="1"/>
  <c r="K572" i="1"/>
  <c r="O571" i="1"/>
  <c r="R571" i="1" s="1"/>
  <c r="N571" i="1"/>
  <c r="M571" i="1"/>
  <c r="L571" i="1"/>
  <c r="K571" i="1"/>
  <c r="O570" i="1"/>
  <c r="R570" i="1" s="1"/>
  <c r="N570" i="1"/>
  <c r="M570" i="1"/>
  <c r="L570" i="1"/>
  <c r="K570" i="1"/>
  <c r="O569" i="1"/>
  <c r="R569" i="1" s="1"/>
  <c r="N569" i="1"/>
  <c r="M569" i="1"/>
  <c r="L569" i="1"/>
  <c r="K569" i="1"/>
  <c r="O568" i="1"/>
  <c r="R568" i="1" s="1"/>
  <c r="N568" i="1"/>
  <c r="M568" i="1"/>
  <c r="L568" i="1"/>
  <c r="K568" i="1"/>
  <c r="O567" i="1"/>
  <c r="R567" i="1" s="1"/>
  <c r="N567" i="1"/>
  <c r="M567" i="1"/>
  <c r="L567" i="1"/>
  <c r="K567" i="1"/>
  <c r="O566" i="1"/>
  <c r="R566" i="1" s="1"/>
  <c r="N566" i="1"/>
  <c r="M566" i="1"/>
  <c r="L566" i="1"/>
  <c r="K566" i="1"/>
  <c r="O565" i="1"/>
  <c r="R565" i="1" s="1"/>
  <c r="N565" i="1"/>
  <c r="M565" i="1"/>
  <c r="L565" i="1"/>
  <c r="K565" i="1"/>
  <c r="O564" i="1"/>
  <c r="R564" i="1" s="1"/>
  <c r="N564" i="1"/>
  <c r="M564" i="1"/>
  <c r="L564" i="1"/>
  <c r="K564" i="1"/>
  <c r="O563" i="1"/>
  <c r="R563" i="1" s="1"/>
  <c r="N563" i="1"/>
  <c r="M563" i="1"/>
  <c r="L563" i="1"/>
  <c r="K563" i="1"/>
  <c r="O562" i="1"/>
  <c r="R562" i="1" s="1"/>
  <c r="N562" i="1"/>
  <c r="M562" i="1"/>
  <c r="L562" i="1"/>
  <c r="K562" i="1"/>
  <c r="O561" i="1"/>
  <c r="R561" i="1" s="1"/>
  <c r="N561" i="1"/>
  <c r="M561" i="1"/>
  <c r="L561" i="1"/>
  <c r="K561" i="1"/>
  <c r="O560" i="1"/>
  <c r="R560" i="1" s="1"/>
  <c r="N560" i="1"/>
  <c r="M560" i="1"/>
  <c r="L560" i="1"/>
  <c r="K560" i="1"/>
  <c r="O559" i="1"/>
  <c r="R559" i="1" s="1"/>
  <c r="N559" i="1"/>
  <c r="M559" i="1"/>
  <c r="L559" i="1"/>
  <c r="K559" i="1"/>
  <c r="O558" i="1"/>
  <c r="R558" i="1" s="1"/>
  <c r="N558" i="1"/>
  <c r="M558" i="1"/>
  <c r="L558" i="1"/>
  <c r="K558" i="1"/>
  <c r="O557" i="1"/>
  <c r="R557" i="1" s="1"/>
  <c r="N557" i="1"/>
  <c r="M557" i="1"/>
  <c r="L557" i="1"/>
  <c r="K557" i="1"/>
  <c r="O556" i="1"/>
  <c r="R556" i="1" s="1"/>
  <c r="N556" i="1"/>
  <c r="M556" i="1"/>
  <c r="L556" i="1"/>
  <c r="O555" i="1"/>
  <c r="R555" i="1" s="1"/>
  <c r="N555" i="1"/>
  <c r="M555" i="1"/>
  <c r="L555" i="1"/>
  <c r="O554" i="1"/>
  <c r="R554" i="1" s="1"/>
  <c r="N554" i="1"/>
  <c r="M554" i="1"/>
  <c r="L554" i="1"/>
  <c r="O553" i="1"/>
  <c r="R553" i="1" s="1"/>
  <c r="N553" i="1"/>
  <c r="M553" i="1"/>
  <c r="L553" i="1"/>
  <c r="O552" i="1"/>
  <c r="R552" i="1" s="1"/>
  <c r="N552" i="1"/>
  <c r="M552" i="1"/>
  <c r="L552" i="1"/>
  <c r="O551" i="1"/>
  <c r="R551" i="1" s="1"/>
  <c r="N551" i="1"/>
  <c r="M551" i="1"/>
  <c r="L551" i="1"/>
  <c r="O550" i="1"/>
  <c r="R550" i="1" s="1"/>
  <c r="N550" i="1"/>
  <c r="M550" i="1"/>
  <c r="L550" i="1"/>
  <c r="O549" i="1"/>
  <c r="R549" i="1" s="1"/>
  <c r="N549" i="1"/>
  <c r="M549" i="1"/>
  <c r="L549" i="1"/>
  <c r="O548" i="1"/>
  <c r="R548" i="1" s="1"/>
  <c r="N548" i="1"/>
  <c r="M548" i="1"/>
  <c r="L548" i="1"/>
  <c r="O547" i="1"/>
  <c r="R547" i="1" s="1"/>
  <c r="N547" i="1"/>
  <c r="M547" i="1"/>
  <c r="L547" i="1"/>
  <c r="O546" i="1"/>
  <c r="R546" i="1" s="1"/>
  <c r="N546" i="1"/>
  <c r="M546" i="1"/>
  <c r="L546" i="1"/>
  <c r="O545" i="1"/>
  <c r="R545" i="1" s="1"/>
  <c r="N545" i="1"/>
  <c r="M545" i="1"/>
  <c r="L545" i="1"/>
  <c r="O544" i="1"/>
  <c r="R544" i="1" s="1"/>
  <c r="N544" i="1"/>
  <c r="M544" i="1"/>
  <c r="L544" i="1"/>
  <c r="O543" i="1"/>
  <c r="R543" i="1" s="1"/>
  <c r="N543" i="1"/>
  <c r="M543" i="1"/>
  <c r="L543" i="1"/>
  <c r="O542" i="1"/>
  <c r="R542" i="1" s="1"/>
  <c r="N542" i="1"/>
  <c r="M542" i="1"/>
  <c r="L542" i="1"/>
  <c r="O541" i="1"/>
  <c r="R541" i="1" s="1"/>
  <c r="N541" i="1"/>
  <c r="M541" i="1"/>
  <c r="L541" i="1"/>
  <c r="O540" i="1"/>
  <c r="R540" i="1" s="1"/>
  <c r="N540" i="1"/>
  <c r="M540" i="1"/>
  <c r="L540" i="1"/>
  <c r="O539" i="1"/>
  <c r="R539" i="1" s="1"/>
  <c r="N539" i="1"/>
  <c r="M539" i="1"/>
  <c r="L539" i="1"/>
  <c r="O538" i="1"/>
  <c r="R538" i="1" s="1"/>
  <c r="N538" i="1"/>
  <c r="M538" i="1"/>
  <c r="L538" i="1"/>
  <c r="O537" i="1"/>
  <c r="R537" i="1" s="1"/>
  <c r="N537" i="1"/>
  <c r="M537" i="1"/>
  <c r="L537" i="1"/>
  <c r="O536" i="1"/>
  <c r="R536" i="1" s="1"/>
  <c r="N536" i="1"/>
  <c r="M536" i="1"/>
  <c r="L536" i="1"/>
  <c r="O535" i="1"/>
  <c r="R535" i="1" s="1"/>
  <c r="N535" i="1"/>
  <c r="M535" i="1"/>
  <c r="L535" i="1"/>
  <c r="O534" i="1"/>
  <c r="R534" i="1" s="1"/>
  <c r="N534" i="1"/>
  <c r="M534" i="1"/>
  <c r="L534" i="1"/>
  <c r="O533" i="1"/>
  <c r="R533" i="1" s="1"/>
  <c r="N533" i="1"/>
  <c r="M533" i="1"/>
  <c r="L533" i="1"/>
  <c r="O532" i="1"/>
  <c r="R532" i="1" s="1"/>
  <c r="N532" i="1"/>
  <c r="M532" i="1"/>
  <c r="L532" i="1"/>
  <c r="O531" i="1"/>
  <c r="R531" i="1" s="1"/>
  <c r="N531" i="1"/>
  <c r="M531" i="1"/>
  <c r="L531" i="1"/>
  <c r="O530" i="1"/>
  <c r="R530" i="1" s="1"/>
  <c r="N530" i="1"/>
  <c r="M530" i="1"/>
  <c r="L530" i="1"/>
  <c r="O529" i="1"/>
  <c r="R529" i="1" s="1"/>
  <c r="N529" i="1"/>
  <c r="M529" i="1"/>
  <c r="L529" i="1"/>
  <c r="O528" i="1"/>
  <c r="R528" i="1" s="1"/>
  <c r="N528" i="1"/>
  <c r="M528" i="1"/>
  <c r="L528" i="1"/>
  <c r="O527" i="1"/>
  <c r="R527" i="1" s="1"/>
  <c r="N527" i="1"/>
  <c r="M527" i="1"/>
  <c r="L527" i="1"/>
  <c r="O526" i="1"/>
  <c r="R526" i="1" s="1"/>
  <c r="N526" i="1"/>
  <c r="M526" i="1"/>
  <c r="L526" i="1"/>
  <c r="O525" i="1"/>
  <c r="R525" i="1" s="1"/>
  <c r="N525" i="1"/>
  <c r="M525" i="1"/>
  <c r="L525" i="1"/>
  <c r="O524" i="1"/>
  <c r="R524" i="1" s="1"/>
  <c r="N524" i="1"/>
  <c r="M524" i="1"/>
  <c r="L524" i="1"/>
  <c r="O523" i="1"/>
  <c r="R523" i="1" s="1"/>
  <c r="N523" i="1"/>
  <c r="M523" i="1"/>
  <c r="L523" i="1"/>
  <c r="O522" i="1"/>
  <c r="R522" i="1" s="1"/>
  <c r="N522" i="1"/>
  <c r="M522" i="1"/>
  <c r="L522" i="1"/>
  <c r="O521" i="1"/>
  <c r="R521" i="1" s="1"/>
  <c r="N521" i="1"/>
  <c r="M521" i="1"/>
  <c r="L521" i="1"/>
  <c r="O520" i="1"/>
  <c r="R520" i="1" s="1"/>
  <c r="N520" i="1"/>
  <c r="M520" i="1"/>
  <c r="L520" i="1"/>
  <c r="O519" i="1"/>
  <c r="R519" i="1" s="1"/>
  <c r="N519" i="1"/>
  <c r="M519" i="1"/>
  <c r="L519" i="1"/>
  <c r="O518" i="1"/>
  <c r="R518" i="1" s="1"/>
  <c r="N518" i="1"/>
  <c r="M518" i="1"/>
  <c r="L518" i="1"/>
  <c r="O517" i="1"/>
  <c r="R517" i="1" s="1"/>
  <c r="N517" i="1"/>
  <c r="M517" i="1"/>
  <c r="L517" i="1"/>
  <c r="O516" i="1"/>
  <c r="R516" i="1" s="1"/>
  <c r="N516" i="1"/>
  <c r="M516" i="1"/>
  <c r="L516" i="1"/>
  <c r="O515" i="1"/>
  <c r="R515" i="1" s="1"/>
  <c r="N515" i="1"/>
  <c r="M515" i="1"/>
  <c r="L515" i="1"/>
  <c r="O514" i="1"/>
  <c r="R514" i="1" s="1"/>
  <c r="N514" i="1"/>
  <c r="M514" i="1"/>
  <c r="L514" i="1"/>
  <c r="O513" i="1"/>
  <c r="R513" i="1" s="1"/>
  <c r="N513" i="1"/>
  <c r="M513" i="1"/>
  <c r="L513" i="1"/>
  <c r="O512" i="1"/>
  <c r="R512" i="1" s="1"/>
  <c r="N512" i="1"/>
  <c r="M512" i="1"/>
  <c r="L512" i="1"/>
  <c r="O511" i="1"/>
  <c r="R511" i="1" s="1"/>
  <c r="N511" i="1"/>
  <c r="M511" i="1"/>
  <c r="L511" i="1"/>
  <c r="O510" i="1"/>
  <c r="R510" i="1" s="1"/>
  <c r="N510" i="1"/>
  <c r="M510" i="1"/>
  <c r="L510" i="1"/>
  <c r="O509" i="1"/>
  <c r="R509" i="1" s="1"/>
  <c r="N509" i="1"/>
  <c r="M509" i="1"/>
  <c r="L509" i="1"/>
  <c r="O508" i="1"/>
  <c r="R508" i="1" s="1"/>
  <c r="N508" i="1"/>
  <c r="M508" i="1"/>
  <c r="L508" i="1"/>
  <c r="O507" i="1"/>
  <c r="R507" i="1" s="1"/>
  <c r="N507" i="1"/>
  <c r="M507" i="1"/>
  <c r="L507" i="1"/>
  <c r="O506" i="1"/>
  <c r="R506" i="1" s="1"/>
  <c r="N506" i="1"/>
  <c r="M506" i="1"/>
  <c r="L506" i="1"/>
  <c r="O505" i="1"/>
  <c r="R505" i="1" s="1"/>
  <c r="N505" i="1"/>
  <c r="M505" i="1"/>
  <c r="L505" i="1"/>
  <c r="O504" i="1"/>
  <c r="R504" i="1" s="1"/>
  <c r="N504" i="1"/>
  <c r="M504" i="1"/>
  <c r="L504" i="1"/>
  <c r="O503" i="1"/>
  <c r="R503" i="1" s="1"/>
  <c r="N503" i="1"/>
  <c r="M503" i="1"/>
  <c r="L503" i="1"/>
  <c r="O502" i="1"/>
  <c r="R502" i="1" s="1"/>
  <c r="N502" i="1"/>
  <c r="M502" i="1"/>
  <c r="L502" i="1"/>
  <c r="O501" i="1"/>
  <c r="R501" i="1" s="1"/>
  <c r="N501" i="1"/>
  <c r="M501" i="1"/>
  <c r="L501" i="1"/>
  <c r="O500" i="1"/>
  <c r="R500" i="1" s="1"/>
  <c r="N500" i="1"/>
  <c r="M500" i="1"/>
  <c r="L500" i="1"/>
  <c r="K500" i="1"/>
  <c r="O499" i="1"/>
  <c r="R499" i="1" s="1"/>
  <c r="N499" i="1"/>
  <c r="M499" i="1"/>
  <c r="L499" i="1"/>
  <c r="K499" i="1"/>
  <c r="O498" i="1"/>
  <c r="R498" i="1" s="1"/>
  <c r="N498" i="1"/>
  <c r="M498" i="1"/>
  <c r="L498" i="1"/>
  <c r="K498" i="1"/>
  <c r="O497" i="1"/>
  <c r="R497" i="1" s="1"/>
  <c r="N497" i="1"/>
  <c r="M497" i="1"/>
  <c r="L497" i="1"/>
  <c r="K497" i="1"/>
  <c r="O496" i="1"/>
  <c r="R496" i="1" s="1"/>
  <c r="N496" i="1"/>
  <c r="M496" i="1"/>
  <c r="L496" i="1"/>
  <c r="K496" i="1"/>
  <c r="O495" i="1"/>
  <c r="R495" i="1" s="1"/>
  <c r="N495" i="1"/>
  <c r="M495" i="1"/>
  <c r="L495" i="1"/>
  <c r="K495" i="1"/>
  <c r="O494" i="1"/>
  <c r="R494" i="1" s="1"/>
  <c r="N494" i="1"/>
  <c r="M494" i="1"/>
  <c r="L494" i="1"/>
  <c r="K494" i="1"/>
  <c r="O493" i="1"/>
  <c r="R493" i="1" s="1"/>
  <c r="N493" i="1"/>
  <c r="M493" i="1"/>
  <c r="L493" i="1"/>
  <c r="K493" i="1"/>
  <c r="O492" i="1"/>
  <c r="R492" i="1" s="1"/>
  <c r="N492" i="1"/>
  <c r="M492" i="1"/>
  <c r="L492" i="1"/>
  <c r="K492" i="1"/>
  <c r="O491" i="1"/>
  <c r="R491" i="1" s="1"/>
  <c r="N491" i="1"/>
  <c r="M491" i="1"/>
  <c r="L491" i="1"/>
  <c r="K491" i="1"/>
  <c r="O490" i="1"/>
  <c r="R490" i="1" s="1"/>
  <c r="N490" i="1"/>
  <c r="M490" i="1"/>
  <c r="L490" i="1"/>
  <c r="K490" i="1"/>
  <c r="O489" i="1"/>
  <c r="R489" i="1" s="1"/>
  <c r="N489" i="1"/>
  <c r="M489" i="1"/>
  <c r="L489" i="1"/>
  <c r="K489" i="1"/>
  <c r="O488" i="1"/>
  <c r="R488" i="1" s="1"/>
  <c r="N488" i="1"/>
  <c r="M488" i="1"/>
  <c r="L488" i="1"/>
  <c r="K488" i="1"/>
  <c r="O487" i="1"/>
  <c r="R487" i="1" s="1"/>
  <c r="N487" i="1"/>
  <c r="M487" i="1"/>
  <c r="L487" i="1"/>
  <c r="K487" i="1"/>
  <c r="O486" i="1"/>
  <c r="R486" i="1" s="1"/>
  <c r="N486" i="1"/>
  <c r="M486" i="1"/>
  <c r="L486" i="1"/>
  <c r="K486" i="1"/>
  <c r="O485" i="1"/>
  <c r="R485" i="1" s="1"/>
  <c r="N485" i="1"/>
  <c r="M485" i="1"/>
  <c r="L485" i="1"/>
  <c r="K485" i="1"/>
  <c r="O484" i="1"/>
  <c r="R484" i="1" s="1"/>
  <c r="N484" i="1"/>
  <c r="M484" i="1"/>
  <c r="L484" i="1"/>
  <c r="K484" i="1"/>
  <c r="O483" i="1"/>
  <c r="R483" i="1" s="1"/>
  <c r="N483" i="1"/>
  <c r="M483" i="1"/>
  <c r="L483" i="1"/>
  <c r="K483" i="1"/>
  <c r="O482" i="1"/>
  <c r="R482" i="1" s="1"/>
  <c r="N482" i="1"/>
  <c r="M482" i="1"/>
  <c r="L482" i="1"/>
  <c r="K482" i="1"/>
  <c r="O481" i="1"/>
  <c r="R481" i="1" s="1"/>
  <c r="N481" i="1"/>
  <c r="M481" i="1"/>
  <c r="L481" i="1"/>
  <c r="K481" i="1"/>
  <c r="O480" i="1"/>
  <c r="R480" i="1" s="1"/>
  <c r="N480" i="1"/>
  <c r="M480" i="1"/>
  <c r="L480" i="1"/>
  <c r="K480" i="1"/>
  <c r="O479" i="1"/>
  <c r="R479" i="1" s="1"/>
  <c r="N479" i="1"/>
  <c r="M479" i="1"/>
  <c r="L479" i="1"/>
  <c r="K479" i="1"/>
  <c r="O478" i="1"/>
  <c r="R478" i="1" s="1"/>
  <c r="N478" i="1"/>
  <c r="M478" i="1"/>
  <c r="L478" i="1"/>
  <c r="K478" i="1"/>
  <c r="O477" i="1"/>
  <c r="R477" i="1" s="1"/>
  <c r="N477" i="1"/>
  <c r="M477" i="1"/>
  <c r="L477" i="1"/>
  <c r="K477" i="1"/>
  <c r="O476" i="1"/>
  <c r="R476" i="1" s="1"/>
  <c r="N476" i="1"/>
  <c r="M476" i="1"/>
  <c r="L476" i="1"/>
  <c r="K476" i="1"/>
  <c r="O475" i="1"/>
  <c r="R475" i="1" s="1"/>
  <c r="N475" i="1"/>
  <c r="M475" i="1"/>
  <c r="L475" i="1"/>
  <c r="K475" i="1"/>
  <c r="O474" i="1"/>
  <c r="R474" i="1" s="1"/>
  <c r="N474" i="1"/>
  <c r="M474" i="1"/>
  <c r="L474" i="1"/>
  <c r="K474" i="1"/>
  <c r="O473" i="1"/>
  <c r="R473" i="1" s="1"/>
  <c r="N473" i="1"/>
  <c r="M473" i="1"/>
  <c r="L473" i="1"/>
  <c r="K473" i="1"/>
  <c r="O472" i="1"/>
  <c r="R472" i="1" s="1"/>
  <c r="N472" i="1"/>
  <c r="M472" i="1"/>
  <c r="L472" i="1"/>
  <c r="K472" i="1"/>
  <c r="O471" i="1"/>
  <c r="R471" i="1" s="1"/>
  <c r="N471" i="1"/>
  <c r="M471" i="1"/>
  <c r="L471" i="1"/>
  <c r="K471" i="1"/>
  <c r="O470" i="1"/>
  <c r="R470" i="1" s="1"/>
  <c r="N470" i="1"/>
  <c r="M470" i="1"/>
  <c r="L470" i="1"/>
  <c r="K470" i="1"/>
  <c r="O469" i="1"/>
  <c r="R469" i="1" s="1"/>
  <c r="N469" i="1"/>
  <c r="M469" i="1"/>
  <c r="L469" i="1"/>
  <c r="K469" i="1"/>
  <c r="O468" i="1"/>
  <c r="R468" i="1" s="1"/>
  <c r="N468" i="1"/>
  <c r="M468" i="1"/>
  <c r="L468" i="1"/>
  <c r="K468" i="1"/>
  <c r="O467" i="1"/>
  <c r="R467" i="1" s="1"/>
  <c r="N467" i="1"/>
  <c r="M467" i="1"/>
  <c r="L467" i="1"/>
  <c r="K467" i="1"/>
  <c r="O466" i="1"/>
  <c r="R466" i="1" s="1"/>
  <c r="N466" i="1"/>
  <c r="M466" i="1"/>
  <c r="L466" i="1"/>
  <c r="K466" i="1"/>
  <c r="O465" i="1"/>
  <c r="R465" i="1" s="1"/>
  <c r="N465" i="1"/>
  <c r="M465" i="1"/>
  <c r="L465" i="1"/>
  <c r="K465" i="1"/>
  <c r="O464" i="1"/>
  <c r="R464" i="1" s="1"/>
  <c r="N464" i="1"/>
  <c r="M464" i="1"/>
  <c r="L464" i="1"/>
  <c r="K464" i="1"/>
  <c r="O463" i="1"/>
  <c r="R463" i="1" s="1"/>
  <c r="N463" i="1"/>
  <c r="M463" i="1"/>
  <c r="L463" i="1"/>
  <c r="K463" i="1"/>
  <c r="O462" i="1"/>
  <c r="R462" i="1" s="1"/>
  <c r="N462" i="1"/>
  <c r="M462" i="1"/>
  <c r="L462" i="1"/>
  <c r="K462" i="1"/>
  <c r="O461" i="1"/>
  <c r="R461" i="1" s="1"/>
  <c r="N461" i="1"/>
  <c r="M461" i="1"/>
  <c r="L461" i="1"/>
  <c r="K461" i="1"/>
  <c r="O460" i="1"/>
  <c r="R460" i="1" s="1"/>
  <c r="N460" i="1"/>
  <c r="M460" i="1"/>
  <c r="L460" i="1"/>
  <c r="K460" i="1"/>
  <c r="O459" i="1"/>
  <c r="R459" i="1" s="1"/>
  <c r="N459" i="1"/>
  <c r="M459" i="1"/>
  <c r="L459" i="1"/>
  <c r="K459" i="1"/>
  <c r="O458" i="1"/>
  <c r="R458" i="1" s="1"/>
  <c r="N458" i="1"/>
  <c r="M458" i="1"/>
  <c r="L458" i="1"/>
  <c r="K458" i="1"/>
  <c r="O457" i="1"/>
  <c r="R457" i="1" s="1"/>
  <c r="N457" i="1"/>
  <c r="M457" i="1"/>
  <c r="L457" i="1"/>
  <c r="K457" i="1"/>
  <c r="O456" i="1"/>
  <c r="R456" i="1" s="1"/>
  <c r="N456" i="1"/>
  <c r="M456" i="1"/>
  <c r="L456" i="1"/>
  <c r="K456" i="1"/>
  <c r="O455" i="1"/>
  <c r="R455" i="1" s="1"/>
  <c r="N455" i="1"/>
  <c r="M455" i="1"/>
  <c r="L455" i="1"/>
  <c r="K455" i="1"/>
  <c r="O454" i="1"/>
  <c r="R454" i="1" s="1"/>
  <c r="N454" i="1"/>
  <c r="M454" i="1"/>
  <c r="L454" i="1"/>
  <c r="K454" i="1"/>
  <c r="O453" i="1"/>
  <c r="R453" i="1" s="1"/>
  <c r="N453" i="1"/>
  <c r="M453" i="1"/>
  <c r="L453" i="1"/>
  <c r="K453" i="1"/>
  <c r="O452" i="1"/>
  <c r="R452" i="1" s="1"/>
  <c r="N452" i="1"/>
  <c r="M452" i="1"/>
  <c r="L452" i="1"/>
  <c r="K452" i="1"/>
  <c r="O451" i="1"/>
  <c r="R451" i="1" s="1"/>
  <c r="N451" i="1"/>
  <c r="M451" i="1"/>
  <c r="L451" i="1"/>
  <c r="K451" i="1"/>
  <c r="O450" i="1"/>
  <c r="R450" i="1" s="1"/>
  <c r="N450" i="1"/>
  <c r="M450" i="1"/>
  <c r="L450" i="1"/>
  <c r="K450" i="1"/>
  <c r="O449" i="1"/>
  <c r="R449" i="1" s="1"/>
  <c r="N449" i="1"/>
  <c r="M449" i="1"/>
  <c r="L449" i="1"/>
  <c r="K449" i="1"/>
  <c r="O448" i="1"/>
  <c r="R448" i="1" s="1"/>
  <c r="N448" i="1"/>
  <c r="M448" i="1"/>
  <c r="L448" i="1"/>
  <c r="K448" i="1"/>
  <c r="O447" i="1"/>
  <c r="R447" i="1" s="1"/>
  <c r="N447" i="1"/>
  <c r="M447" i="1"/>
  <c r="L447" i="1"/>
  <c r="K447" i="1"/>
  <c r="O446" i="1"/>
  <c r="R446" i="1" s="1"/>
  <c r="N446" i="1"/>
  <c r="M446" i="1"/>
  <c r="L446" i="1"/>
  <c r="K446" i="1"/>
  <c r="O445" i="1"/>
  <c r="R445" i="1" s="1"/>
  <c r="N445" i="1"/>
  <c r="M445" i="1"/>
  <c r="L445" i="1"/>
  <c r="K445" i="1"/>
  <c r="O444" i="1"/>
  <c r="R444" i="1" s="1"/>
  <c r="N444" i="1"/>
  <c r="M444" i="1"/>
  <c r="L444" i="1"/>
  <c r="K444" i="1"/>
  <c r="O443" i="1"/>
  <c r="R443" i="1" s="1"/>
  <c r="N443" i="1"/>
  <c r="M443" i="1"/>
  <c r="L443" i="1"/>
  <c r="K443" i="1"/>
  <c r="O442" i="1"/>
  <c r="R442" i="1" s="1"/>
  <c r="N442" i="1"/>
  <c r="M442" i="1"/>
  <c r="L442" i="1"/>
  <c r="K442" i="1"/>
  <c r="O441" i="1"/>
  <c r="R441" i="1" s="1"/>
  <c r="N441" i="1"/>
  <c r="M441" i="1"/>
  <c r="L441" i="1"/>
  <c r="K441" i="1"/>
  <c r="O440" i="1"/>
  <c r="R440" i="1" s="1"/>
  <c r="N440" i="1"/>
  <c r="M440" i="1"/>
  <c r="L440" i="1"/>
  <c r="K440" i="1"/>
  <c r="O439" i="1"/>
  <c r="R439" i="1" s="1"/>
  <c r="N439" i="1"/>
  <c r="M439" i="1"/>
  <c r="L439" i="1"/>
  <c r="K439" i="1"/>
  <c r="O438" i="1"/>
  <c r="R438" i="1" s="1"/>
  <c r="N438" i="1"/>
  <c r="M438" i="1"/>
  <c r="L438" i="1"/>
  <c r="K438" i="1"/>
  <c r="O437" i="1"/>
  <c r="R437" i="1" s="1"/>
  <c r="N437" i="1"/>
  <c r="M437" i="1"/>
  <c r="L437" i="1"/>
  <c r="K437" i="1"/>
  <c r="O436" i="1"/>
  <c r="R436" i="1" s="1"/>
  <c r="N436" i="1"/>
  <c r="M436" i="1"/>
  <c r="L436" i="1"/>
  <c r="O435" i="1"/>
  <c r="R435" i="1" s="1"/>
  <c r="N435" i="1"/>
  <c r="M435" i="1"/>
  <c r="L435" i="1"/>
  <c r="O434" i="1"/>
  <c r="R434" i="1" s="1"/>
  <c r="N434" i="1"/>
  <c r="M434" i="1"/>
  <c r="L434" i="1"/>
  <c r="O433" i="1"/>
  <c r="R433" i="1" s="1"/>
  <c r="N433" i="1"/>
  <c r="M433" i="1"/>
  <c r="L433" i="1"/>
  <c r="O432" i="1"/>
  <c r="R432" i="1" s="1"/>
  <c r="N432" i="1"/>
  <c r="M432" i="1"/>
  <c r="L432" i="1"/>
  <c r="O431" i="1"/>
  <c r="R431" i="1" s="1"/>
  <c r="N431" i="1"/>
  <c r="M431" i="1"/>
  <c r="L431" i="1"/>
  <c r="O430" i="1"/>
  <c r="R430" i="1" s="1"/>
  <c r="N430" i="1"/>
  <c r="M430" i="1"/>
  <c r="L430" i="1"/>
  <c r="O429" i="1"/>
  <c r="R429" i="1" s="1"/>
  <c r="N429" i="1"/>
  <c r="M429" i="1"/>
  <c r="L429" i="1"/>
  <c r="O428" i="1"/>
  <c r="R428" i="1" s="1"/>
  <c r="N428" i="1"/>
  <c r="M428" i="1"/>
  <c r="L428" i="1"/>
  <c r="O427" i="1"/>
  <c r="R427" i="1" s="1"/>
  <c r="N427" i="1"/>
  <c r="M427" i="1"/>
  <c r="L427" i="1"/>
  <c r="O426" i="1"/>
  <c r="R426" i="1" s="1"/>
  <c r="N426" i="1"/>
  <c r="M426" i="1"/>
  <c r="L426" i="1"/>
  <c r="O425" i="1"/>
  <c r="R425" i="1" s="1"/>
  <c r="N425" i="1"/>
  <c r="M425" i="1"/>
  <c r="L425" i="1"/>
  <c r="O424" i="1"/>
  <c r="R424" i="1" s="1"/>
  <c r="N424" i="1"/>
  <c r="M424" i="1"/>
  <c r="L424" i="1"/>
  <c r="O423" i="1"/>
  <c r="R423" i="1" s="1"/>
  <c r="N423" i="1"/>
  <c r="M423" i="1"/>
  <c r="L423" i="1"/>
  <c r="O422" i="1"/>
  <c r="R422" i="1" s="1"/>
  <c r="N422" i="1"/>
  <c r="M422" i="1"/>
  <c r="L422" i="1"/>
  <c r="O421" i="1"/>
  <c r="R421" i="1" s="1"/>
  <c r="N421" i="1"/>
  <c r="M421" i="1"/>
  <c r="L421" i="1"/>
  <c r="O420" i="1"/>
  <c r="R420" i="1" s="1"/>
  <c r="N420" i="1"/>
  <c r="M420" i="1"/>
  <c r="L420" i="1"/>
  <c r="O419" i="1"/>
  <c r="R419" i="1" s="1"/>
  <c r="N419" i="1"/>
  <c r="M419" i="1"/>
  <c r="L419" i="1"/>
  <c r="O418" i="1"/>
  <c r="R418" i="1" s="1"/>
  <c r="N418" i="1"/>
  <c r="M418" i="1"/>
  <c r="L418" i="1"/>
  <c r="O417" i="1"/>
  <c r="R417" i="1" s="1"/>
  <c r="N417" i="1"/>
  <c r="M417" i="1"/>
  <c r="L417" i="1"/>
  <c r="O416" i="1"/>
  <c r="R416" i="1" s="1"/>
  <c r="N416" i="1"/>
  <c r="M416" i="1"/>
  <c r="L416" i="1"/>
  <c r="O415" i="1"/>
  <c r="R415" i="1" s="1"/>
  <c r="N415" i="1"/>
  <c r="M415" i="1"/>
  <c r="L415" i="1"/>
  <c r="O414" i="1"/>
  <c r="R414" i="1" s="1"/>
  <c r="N414" i="1"/>
  <c r="M414" i="1"/>
  <c r="L414" i="1"/>
  <c r="O413" i="1"/>
  <c r="R413" i="1" s="1"/>
  <c r="N413" i="1"/>
  <c r="M413" i="1"/>
  <c r="L413" i="1"/>
  <c r="O412" i="1"/>
  <c r="R412" i="1" s="1"/>
  <c r="N412" i="1"/>
  <c r="M412" i="1"/>
  <c r="L412" i="1"/>
  <c r="O411" i="1"/>
  <c r="R411" i="1" s="1"/>
  <c r="N411" i="1"/>
  <c r="M411" i="1"/>
  <c r="L411" i="1"/>
  <c r="O410" i="1"/>
  <c r="R410" i="1" s="1"/>
  <c r="N410" i="1"/>
  <c r="M410" i="1"/>
  <c r="L410" i="1"/>
  <c r="O409" i="1"/>
  <c r="R409" i="1" s="1"/>
  <c r="N409" i="1"/>
  <c r="M409" i="1"/>
  <c r="L409" i="1"/>
  <c r="O408" i="1"/>
  <c r="R408" i="1" s="1"/>
  <c r="N408" i="1"/>
  <c r="M408" i="1"/>
  <c r="L408" i="1"/>
  <c r="O407" i="1"/>
  <c r="R407" i="1" s="1"/>
  <c r="N407" i="1"/>
  <c r="M407" i="1"/>
  <c r="L407" i="1"/>
  <c r="O406" i="1"/>
  <c r="R406" i="1" s="1"/>
  <c r="N406" i="1"/>
  <c r="M406" i="1"/>
  <c r="L406" i="1"/>
  <c r="O405" i="1"/>
  <c r="R405" i="1" s="1"/>
  <c r="N405" i="1"/>
  <c r="M405" i="1"/>
  <c r="L405" i="1"/>
  <c r="O404" i="1"/>
  <c r="R404" i="1" s="1"/>
  <c r="N404" i="1"/>
  <c r="M404" i="1"/>
  <c r="L404" i="1"/>
  <c r="O403" i="1"/>
  <c r="R403" i="1" s="1"/>
  <c r="N403" i="1"/>
  <c r="M403" i="1"/>
  <c r="L403" i="1"/>
  <c r="O402" i="1"/>
  <c r="R402" i="1" s="1"/>
  <c r="N402" i="1"/>
  <c r="M402" i="1"/>
  <c r="L402" i="1"/>
  <c r="O401" i="1"/>
  <c r="R401" i="1" s="1"/>
  <c r="N401" i="1"/>
  <c r="M401" i="1"/>
  <c r="L401" i="1"/>
  <c r="O400" i="1"/>
  <c r="R400" i="1" s="1"/>
  <c r="N400" i="1"/>
  <c r="M400" i="1"/>
  <c r="L400" i="1"/>
  <c r="O399" i="1"/>
  <c r="R399" i="1" s="1"/>
  <c r="N399" i="1"/>
  <c r="M399" i="1"/>
  <c r="L399" i="1"/>
  <c r="O398" i="1"/>
  <c r="R398" i="1" s="1"/>
  <c r="N398" i="1"/>
  <c r="M398" i="1"/>
  <c r="L398" i="1"/>
  <c r="O397" i="1"/>
  <c r="R397" i="1" s="1"/>
  <c r="N397" i="1"/>
  <c r="M397" i="1"/>
  <c r="L397" i="1"/>
  <c r="O396" i="1"/>
  <c r="R396" i="1" s="1"/>
  <c r="N396" i="1"/>
  <c r="M396" i="1"/>
  <c r="L396" i="1"/>
  <c r="O395" i="1"/>
  <c r="R395" i="1" s="1"/>
  <c r="N395" i="1"/>
  <c r="M395" i="1"/>
  <c r="L395" i="1"/>
  <c r="O394" i="1"/>
  <c r="R394" i="1" s="1"/>
  <c r="N394" i="1"/>
  <c r="M394" i="1"/>
  <c r="L394" i="1"/>
  <c r="O393" i="1"/>
  <c r="R393" i="1" s="1"/>
  <c r="N393" i="1"/>
  <c r="M393" i="1"/>
  <c r="L393" i="1"/>
  <c r="O392" i="1"/>
  <c r="R392" i="1" s="1"/>
  <c r="N392" i="1"/>
  <c r="M392" i="1"/>
  <c r="L392" i="1"/>
  <c r="O391" i="1"/>
  <c r="R391" i="1" s="1"/>
  <c r="N391" i="1"/>
  <c r="M391" i="1"/>
  <c r="L391" i="1"/>
  <c r="O390" i="1"/>
  <c r="R390" i="1" s="1"/>
  <c r="N390" i="1"/>
  <c r="M390" i="1"/>
  <c r="L390" i="1"/>
  <c r="O389" i="1"/>
  <c r="R389" i="1" s="1"/>
  <c r="N389" i="1"/>
  <c r="M389" i="1"/>
  <c r="L389" i="1"/>
  <c r="O388" i="1"/>
  <c r="R388" i="1" s="1"/>
  <c r="N388" i="1"/>
  <c r="M388" i="1"/>
  <c r="L388" i="1"/>
  <c r="O387" i="1"/>
  <c r="R387" i="1" s="1"/>
  <c r="N387" i="1"/>
  <c r="M387" i="1"/>
  <c r="L387" i="1"/>
  <c r="O386" i="1"/>
  <c r="R386" i="1" s="1"/>
  <c r="N386" i="1"/>
  <c r="M386" i="1"/>
  <c r="L386" i="1"/>
  <c r="O385" i="1"/>
  <c r="R385" i="1" s="1"/>
  <c r="N385" i="1"/>
  <c r="M385" i="1"/>
  <c r="L385" i="1"/>
  <c r="O384" i="1"/>
  <c r="R384" i="1" s="1"/>
  <c r="N384" i="1"/>
  <c r="M384" i="1"/>
  <c r="L384" i="1"/>
  <c r="O383" i="1"/>
  <c r="R383" i="1" s="1"/>
  <c r="N383" i="1"/>
  <c r="M383" i="1"/>
  <c r="L383" i="1"/>
  <c r="O382" i="1"/>
  <c r="R382" i="1" s="1"/>
  <c r="N382" i="1"/>
  <c r="M382" i="1"/>
  <c r="L382" i="1"/>
  <c r="O381" i="1"/>
  <c r="R381" i="1" s="1"/>
  <c r="N381" i="1"/>
  <c r="M381" i="1"/>
  <c r="L381" i="1"/>
  <c r="O380" i="1"/>
  <c r="R380" i="1" s="1"/>
  <c r="N380" i="1"/>
  <c r="M380" i="1"/>
  <c r="L380" i="1"/>
  <c r="O379" i="1"/>
  <c r="R379" i="1" s="1"/>
  <c r="N379" i="1"/>
  <c r="M379" i="1"/>
  <c r="L379" i="1"/>
  <c r="O378" i="1"/>
  <c r="R378" i="1" s="1"/>
  <c r="N378" i="1"/>
  <c r="M378" i="1"/>
  <c r="L378" i="1"/>
  <c r="O377" i="1"/>
  <c r="R377" i="1" s="1"/>
  <c r="N377" i="1"/>
  <c r="M377" i="1"/>
  <c r="L377" i="1"/>
  <c r="O376" i="1"/>
  <c r="R376" i="1" s="1"/>
  <c r="N376" i="1"/>
  <c r="M376" i="1"/>
  <c r="L376" i="1"/>
  <c r="K376" i="1"/>
  <c r="O375" i="1"/>
  <c r="R375" i="1" s="1"/>
  <c r="N375" i="1"/>
  <c r="M375" i="1"/>
  <c r="L375" i="1"/>
  <c r="K375" i="1"/>
  <c r="O374" i="1"/>
  <c r="R374" i="1" s="1"/>
  <c r="N374" i="1"/>
  <c r="M374" i="1"/>
  <c r="L374" i="1"/>
  <c r="K374" i="1"/>
  <c r="O373" i="1"/>
  <c r="R373" i="1" s="1"/>
  <c r="N373" i="1"/>
  <c r="M373" i="1"/>
  <c r="L373" i="1"/>
  <c r="K373" i="1"/>
  <c r="O372" i="1"/>
  <c r="R372" i="1" s="1"/>
  <c r="N372" i="1"/>
  <c r="M372" i="1"/>
  <c r="L372" i="1"/>
  <c r="K372" i="1"/>
  <c r="O371" i="1"/>
  <c r="R371" i="1" s="1"/>
  <c r="N371" i="1"/>
  <c r="M371" i="1"/>
  <c r="L371" i="1"/>
  <c r="K371" i="1"/>
  <c r="O370" i="1"/>
  <c r="R370" i="1" s="1"/>
  <c r="N370" i="1"/>
  <c r="M370" i="1"/>
  <c r="L370" i="1"/>
  <c r="K370" i="1"/>
  <c r="O369" i="1"/>
  <c r="R369" i="1" s="1"/>
  <c r="N369" i="1"/>
  <c r="M369" i="1"/>
  <c r="L369" i="1"/>
  <c r="K369" i="1"/>
  <c r="O368" i="1"/>
  <c r="R368" i="1" s="1"/>
  <c r="N368" i="1"/>
  <c r="M368" i="1"/>
  <c r="L368" i="1"/>
  <c r="K368" i="1"/>
  <c r="O367" i="1"/>
  <c r="R367" i="1" s="1"/>
  <c r="N367" i="1"/>
  <c r="M367" i="1"/>
  <c r="L367" i="1"/>
  <c r="K367" i="1"/>
  <c r="O366" i="1"/>
  <c r="R366" i="1" s="1"/>
  <c r="N366" i="1"/>
  <c r="M366" i="1"/>
  <c r="L366" i="1"/>
  <c r="K366" i="1"/>
  <c r="O365" i="1"/>
  <c r="R365" i="1" s="1"/>
  <c r="N365" i="1"/>
  <c r="M365" i="1"/>
  <c r="L365" i="1"/>
  <c r="K365" i="1"/>
  <c r="O364" i="1"/>
  <c r="R364" i="1" s="1"/>
  <c r="N364" i="1"/>
  <c r="M364" i="1"/>
  <c r="L364" i="1"/>
  <c r="K364" i="1"/>
  <c r="O363" i="1"/>
  <c r="R363" i="1" s="1"/>
  <c r="N363" i="1"/>
  <c r="M363" i="1"/>
  <c r="L363" i="1"/>
  <c r="K363" i="1"/>
  <c r="O362" i="1"/>
  <c r="R362" i="1" s="1"/>
  <c r="N362" i="1"/>
  <c r="M362" i="1"/>
  <c r="L362" i="1"/>
  <c r="K362" i="1"/>
  <c r="O361" i="1"/>
  <c r="R361" i="1" s="1"/>
  <c r="N361" i="1"/>
  <c r="M361" i="1"/>
  <c r="L361" i="1"/>
  <c r="K361" i="1"/>
  <c r="O360" i="1"/>
  <c r="R360" i="1" s="1"/>
  <c r="N360" i="1"/>
  <c r="M360" i="1"/>
  <c r="L360" i="1"/>
  <c r="K360" i="1"/>
  <c r="O359" i="1"/>
  <c r="R359" i="1" s="1"/>
  <c r="N359" i="1"/>
  <c r="M359" i="1"/>
  <c r="L359" i="1"/>
  <c r="K359" i="1"/>
  <c r="O358" i="1"/>
  <c r="R358" i="1" s="1"/>
  <c r="N358" i="1"/>
  <c r="M358" i="1"/>
  <c r="L358" i="1"/>
  <c r="K358" i="1"/>
  <c r="O357" i="1"/>
  <c r="R357" i="1" s="1"/>
  <c r="N357" i="1"/>
  <c r="M357" i="1"/>
  <c r="L357" i="1"/>
  <c r="K357" i="1"/>
  <c r="O356" i="1"/>
  <c r="R356" i="1" s="1"/>
  <c r="N356" i="1"/>
  <c r="M356" i="1"/>
  <c r="L356" i="1"/>
  <c r="K356" i="1"/>
  <c r="O355" i="1"/>
  <c r="R355" i="1" s="1"/>
  <c r="N355" i="1"/>
  <c r="M355" i="1"/>
  <c r="L355" i="1"/>
  <c r="K355" i="1"/>
  <c r="O354" i="1"/>
  <c r="R354" i="1" s="1"/>
  <c r="N354" i="1"/>
  <c r="M354" i="1"/>
  <c r="L354" i="1"/>
  <c r="K354" i="1"/>
  <c r="O353" i="1"/>
  <c r="R353" i="1" s="1"/>
  <c r="N353" i="1"/>
  <c r="M353" i="1"/>
  <c r="L353" i="1"/>
  <c r="K353" i="1"/>
  <c r="O352" i="1"/>
  <c r="R352" i="1" s="1"/>
  <c r="N352" i="1"/>
  <c r="M352" i="1"/>
  <c r="L352" i="1"/>
  <c r="K352" i="1"/>
  <c r="O351" i="1"/>
  <c r="R351" i="1" s="1"/>
  <c r="N351" i="1"/>
  <c r="M351" i="1"/>
  <c r="L351" i="1"/>
  <c r="K351" i="1"/>
  <c r="O350" i="1"/>
  <c r="R350" i="1" s="1"/>
  <c r="N350" i="1"/>
  <c r="M350" i="1"/>
  <c r="L350" i="1"/>
  <c r="K350" i="1"/>
  <c r="O349" i="1"/>
  <c r="R349" i="1" s="1"/>
  <c r="N349" i="1"/>
  <c r="M349" i="1"/>
  <c r="L349" i="1"/>
  <c r="K349" i="1"/>
  <c r="O348" i="1"/>
  <c r="R348" i="1" s="1"/>
  <c r="N348" i="1"/>
  <c r="M348" i="1"/>
  <c r="L348" i="1"/>
  <c r="K348" i="1"/>
  <c r="O347" i="1"/>
  <c r="R347" i="1" s="1"/>
  <c r="N347" i="1"/>
  <c r="M347" i="1"/>
  <c r="L347" i="1"/>
  <c r="K347" i="1"/>
  <c r="O346" i="1"/>
  <c r="R346" i="1" s="1"/>
  <c r="N346" i="1"/>
  <c r="M346" i="1"/>
  <c r="L346" i="1"/>
  <c r="K346" i="1"/>
  <c r="O345" i="1"/>
  <c r="R345" i="1" s="1"/>
  <c r="N345" i="1"/>
  <c r="M345" i="1"/>
  <c r="L345" i="1"/>
  <c r="K345" i="1"/>
  <c r="O344" i="1"/>
  <c r="R344" i="1" s="1"/>
  <c r="N344" i="1"/>
  <c r="M344" i="1"/>
  <c r="L344" i="1"/>
  <c r="K344" i="1"/>
  <c r="O343" i="1"/>
  <c r="R343" i="1" s="1"/>
  <c r="N343" i="1"/>
  <c r="M343" i="1"/>
  <c r="L343" i="1"/>
  <c r="K343" i="1"/>
  <c r="O342" i="1"/>
  <c r="R342" i="1" s="1"/>
  <c r="N342" i="1"/>
  <c r="M342" i="1"/>
  <c r="L342" i="1"/>
  <c r="K342" i="1"/>
  <c r="O341" i="1"/>
  <c r="R341" i="1" s="1"/>
  <c r="N341" i="1"/>
  <c r="M341" i="1"/>
  <c r="L341" i="1"/>
  <c r="K341" i="1"/>
  <c r="O340" i="1"/>
  <c r="R340" i="1" s="1"/>
  <c r="N340" i="1"/>
  <c r="M340" i="1"/>
  <c r="L340" i="1"/>
  <c r="K340" i="1"/>
  <c r="O339" i="1"/>
  <c r="R339" i="1" s="1"/>
  <c r="N339" i="1"/>
  <c r="M339" i="1"/>
  <c r="L339" i="1"/>
  <c r="K339" i="1"/>
  <c r="O338" i="1"/>
  <c r="R338" i="1" s="1"/>
  <c r="N338" i="1"/>
  <c r="M338" i="1"/>
  <c r="L338" i="1"/>
  <c r="K338" i="1"/>
  <c r="O337" i="1"/>
  <c r="R337" i="1" s="1"/>
  <c r="N337" i="1"/>
  <c r="M337" i="1"/>
  <c r="L337" i="1"/>
  <c r="K337" i="1"/>
  <c r="O336" i="1"/>
  <c r="R336" i="1" s="1"/>
  <c r="N336" i="1"/>
  <c r="M336" i="1"/>
  <c r="L336" i="1"/>
  <c r="K336" i="1"/>
  <c r="O335" i="1"/>
  <c r="R335" i="1" s="1"/>
  <c r="N335" i="1"/>
  <c r="M335" i="1"/>
  <c r="L335" i="1"/>
  <c r="K335" i="1"/>
  <c r="O334" i="1"/>
  <c r="R334" i="1" s="1"/>
  <c r="N334" i="1"/>
  <c r="M334" i="1"/>
  <c r="L334" i="1"/>
  <c r="K334" i="1"/>
  <c r="O333" i="1"/>
  <c r="R333" i="1" s="1"/>
  <c r="N333" i="1"/>
  <c r="M333" i="1"/>
  <c r="L333" i="1"/>
  <c r="K333" i="1"/>
  <c r="O332" i="1"/>
  <c r="R332" i="1" s="1"/>
  <c r="N332" i="1"/>
  <c r="M332" i="1"/>
  <c r="L332" i="1"/>
  <c r="K332" i="1"/>
  <c r="O331" i="1"/>
  <c r="R331" i="1" s="1"/>
  <c r="N331" i="1"/>
  <c r="M331" i="1"/>
  <c r="L331" i="1"/>
  <c r="K331" i="1"/>
  <c r="O330" i="1"/>
  <c r="R330" i="1" s="1"/>
  <c r="N330" i="1"/>
  <c r="M330" i="1"/>
  <c r="L330" i="1"/>
  <c r="K330" i="1"/>
  <c r="O329" i="1"/>
  <c r="R329" i="1" s="1"/>
  <c r="N329" i="1"/>
  <c r="M329" i="1"/>
  <c r="L329" i="1"/>
  <c r="K329" i="1"/>
  <c r="O328" i="1"/>
  <c r="R328" i="1" s="1"/>
  <c r="N328" i="1"/>
  <c r="M328" i="1"/>
  <c r="L328" i="1"/>
  <c r="K328" i="1"/>
  <c r="O327" i="1"/>
  <c r="R327" i="1" s="1"/>
  <c r="N327" i="1"/>
  <c r="M327" i="1"/>
  <c r="L327" i="1"/>
  <c r="K327" i="1"/>
  <c r="O326" i="1"/>
  <c r="R326" i="1" s="1"/>
  <c r="N326" i="1"/>
  <c r="M326" i="1"/>
  <c r="L326" i="1"/>
  <c r="K326" i="1"/>
  <c r="O325" i="1"/>
  <c r="R325" i="1" s="1"/>
  <c r="N325" i="1"/>
  <c r="M325" i="1"/>
  <c r="L325" i="1"/>
  <c r="K325" i="1"/>
  <c r="O324" i="1"/>
  <c r="R324" i="1" s="1"/>
  <c r="N324" i="1"/>
  <c r="M324" i="1"/>
  <c r="L324" i="1"/>
  <c r="K324" i="1"/>
  <c r="O323" i="1"/>
  <c r="R323" i="1" s="1"/>
  <c r="N323" i="1"/>
  <c r="M323" i="1"/>
  <c r="L323" i="1"/>
  <c r="K323" i="1"/>
  <c r="O322" i="1"/>
  <c r="R322" i="1" s="1"/>
  <c r="N322" i="1"/>
  <c r="M322" i="1"/>
  <c r="L322" i="1"/>
  <c r="K322" i="1"/>
  <c r="O321" i="1"/>
  <c r="R321" i="1" s="1"/>
  <c r="N321" i="1"/>
  <c r="M321" i="1"/>
  <c r="L321" i="1"/>
  <c r="K321" i="1"/>
  <c r="O320" i="1"/>
  <c r="R320" i="1" s="1"/>
  <c r="N320" i="1"/>
  <c r="M320" i="1"/>
  <c r="L320" i="1"/>
  <c r="K320" i="1"/>
  <c r="O319" i="1"/>
  <c r="R319" i="1" s="1"/>
  <c r="N319" i="1"/>
  <c r="M319" i="1"/>
  <c r="L319" i="1"/>
  <c r="K319" i="1"/>
  <c r="O318" i="1"/>
  <c r="R318" i="1" s="1"/>
  <c r="N318" i="1"/>
  <c r="M318" i="1"/>
  <c r="L318" i="1"/>
  <c r="K318" i="1"/>
  <c r="O317" i="1"/>
  <c r="R317" i="1" s="1"/>
  <c r="N317" i="1"/>
  <c r="M317" i="1"/>
  <c r="L317" i="1"/>
  <c r="K317" i="1"/>
  <c r="O316" i="1"/>
  <c r="R316" i="1" s="1"/>
  <c r="N316" i="1"/>
  <c r="M316" i="1"/>
  <c r="L316" i="1"/>
  <c r="K316" i="1"/>
  <c r="O315" i="1"/>
  <c r="R315" i="1" s="1"/>
  <c r="N315" i="1"/>
  <c r="M315" i="1"/>
  <c r="L315" i="1"/>
  <c r="K315" i="1"/>
  <c r="O314" i="1"/>
  <c r="R314" i="1" s="1"/>
  <c r="N314" i="1"/>
  <c r="M314" i="1"/>
  <c r="L314" i="1"/>
  <c r="K314" i="1"/>
  <c r="O313" i="1"/>
  <c r="R313" i="1" s="1"/>
  <c r="N313" i="1"/>
  <c r="M313" i="1"/>
  <c r="L313" i="1"/>
  <c r="K313" i="1"/>
  <c r="O312" i="1"/>
  <c r="R312" i="1" s="1"/>
  <c r="N312" i="1"/>
  <c r="M312" i="1"/>
  <c r="L312" i="1"/>
  <c r="K312" i="1"/>
  <c r="O311" i="1"/>
  <c r="R311" i="1" s="1"/>
  <c r="N311" i="1"/>
  <c r="M311" i="1"/>
  <c r="L311" i="1"/>
  <c r="K311" i="1"/>
  <c r="O310" i="1"/>
  <c r="R310" i="1" s="1"/>
  <c r="N310" i="1"/>
  <c r="M310" i="1"/>
  <c r="L310" i="1"/>
  <c r="K310" i="1"/>
  <c r="O309" i="1"/>
  <c r="R309" i="1" s="1"/>
  <c r="N309" i="1"/>
  <c r="M309" i="1"/>
  <c r="L309" i="1"/>
  <c r="K309" i="1"/>
  <c r="O308" i="1"/>
  <c r="R308" i="1" s="1"/>
  <c r="N308" i="1"/>
  <c r="M308" i="1"/>
  <c r="L308" i="1"/>
  <c r="K308" i="1"/>
  <c r="O307" i="1"/>
  <c r="R307" i="1" s="1"/>
  <c r="N307" i="1"/>
  <c r="M307" i="1"/>
  <c r="L307" i="1"/>
  <c r="K307" i="1"/>
  <c r="O306" i="1"/>
  <c r="R306" i="1" s="1"/>
  <c r="N306" i="1"/>
  <c r="M306" i="1"/>
  <c r="L306" i="1"/>
  <c r="K306" i="1"/>
  <c r="O305" i="1"/>
  <c r="R305" i="1" s="1"/>
  <c r="N305" i="1"/>
  <c r="M305" i="1"/>
  <c r="L305" i="1"/>
  <c r="K305" i="1"/>
  <c r="O304" i="1"/>
  <c r="R304" i="1" s="1"/>
  <c r="N304" i="1"/>
  <c r="M304" i="1"/>
  <c r="L304" i="1"/>
  <c r="K304" i="1"/>
  <c r="O303" i="1"/>
  <c r="R303" i="1" s="1"/>
  <c r="N303" i="1"/>
  <c r="M303" i="1"/>
  <c r="L303" i="1"/>
  <c r="K303" i="1"/>
  <c r="O302" i="1"/>
  <c r="R302" i="1" s="1"/>
  <c r="N302" i="1"/>
  <c r="M302" i="1"/>
  <c r="L302" i="1"/>
  <c r="K302" i="1"/>
  <c r="O301" i="1"/>
  <c r="R301" i="1" s="1"/>
  <c r="N301" i="1"/>
  <c r="M301" i="1"/>
  <c r="L301" i="1"/>
  <c r="K301" i="1"/>
  <c r="O300" i="1"/>
  <c r="R300" i="1" s="1"/>
  <c r="N300" i="1"/>
  <c r="M300" i="1"/>
  <c r="L300" i="1"/>
  <c r="K300" i="1"/>
  <c r="O299" i="1"/>
  <c r="R299" i="1" s="1"/>
  <c r="N299" i="1"/>
  <c r="M299" i="1"/>
  <c r="L299" i="1"/>
  <c r="K299" i="1"/>
  <c r="O298" i="1"/>
  <c r="R298" i="1" s="1"/>
  <c r="N298" i="1"/>
  <c r="M298" i="1"/>
  <c r="L298" i="1"/>
  <c r="K298" i="1"/>
  <c r="O297" i="1"/>
  <c r="R297" i="1" s="1"/>
  <c r="N297" i="1"/>
  <c r="M297" i="1"/>
  <c r="L297" i="1"/>
  <c r="K297" i="1"/>
  <c r="O296" i="1"/>
  <c r="R296" i="1" s="1"/>
  <c r="N296" i="1"/>
  <c r="M296" i="1"/>
  <c r="L296" i="1"/>
  <c r="K296" i="1"/>
  <c r="O295" i="1"/>
  <c r="R295" i="1" s="1"/>
  <c r="N295" i="1"/>
  <c r="M295" i="1"/>
  <c r="L295" i="1"/>
  <c r="K295" i="1"/>
  <c r="O294" i="1"/>
  <c r="R294" i="1" s="1"/>
  <c r="N294" i="1"/>
  <c r="M294" i="1"/>
  <c r="L294" i="1"/>
  <c r="K294" i="1"/>
  <c r="O293" i="1"/>
  <c r="R293" i="1" s="1"/>
  <c r="N293" i="1"/>
  <c r="M293" i="1"/>
  <c r="L293" i="1"/>
  <c r="K293" i="1"/>
  <c r="O292" i="1"/>
  <c r="R292" i="1" s="1"/>
  <c r="N292" i="1"/>
  <c r="M292" i="1"/>
  <c r="L292" i="1"/>
  <c r="K292" i="1"/>
  <c r="O291" i="1"/>
  <c r="R291" i="1" s="1"/>
  <c r="N291" i="1"/>
  <c r="M291" i="1"/>
  <c r="L291" i="1"/>
  <c r="K291" i="1"/>
  <c r="O290" i="1"/>
  <c r="R290" i="1" s="1"/>
  <c r="N290" i="1"/>
  <c r="M290" i="1"/>
  <c r="L290" i="1"/>
  <c r="K290" i="1"/>
  <c r="O289" i="1"/>
  <c r="R289" i="1" s="1"/>
  <c r="N289" i="1"/>
  <c r="M289" i="1"/>
  <c r="L289" i="1"/>
  <c r="K289" i="1"/>
  <c r="O288" i="1"/>
  <c r="R288" i="1" s="1"/>
  <c r="N288" i="1"/>
  <c r="M288" i="1"/>
  <c r="L288" i="1"/>
  <c r="K288" i="1"/>
  <c r="O287" i="1"/>
  <c r="R287" i="1" s="1"/>
  <c r="N287" i="1"/>
  <c r="M287" i="1"/>
  <c r="L287" i="1"/>
  <c r="K287" i="1"/>
  <c r="O286" i="1"/>
  <c r="R286" i="1" s="1"/>
  <c r="N286" i="1"/>
  <c r="M286" i="1"/>
  <c r="L286" i="1"/>
  <c r="K286" i="1"/>
  <c r="O285" i="1"/>
  <c r="R285" i="1" s="1"/>
  <c r="N285" i="1"/>
  <c r="M285" i="1"/>
  <c r="L285" i="1"/>
  <c r="K285" i="1"/>
  <c r="O284" i="1"/>
  <c r="R284" i="1" s="1"/>
  <c r="N284" i="1"/>
  <c r="M284" i="1"/>
  <c r="L284" i="1"/>
  <c r="K284" i="1"/>
  <c r="O283" i="1"/>
  <c r="R283" i="1" s="1"/>
  <c r="N283" i="1"/>
  <c r="M283" i="1"/>
  <c r="L283" i="1"/>
  <c r="K283" i="1"/>
  <c r="O282" i="1"/>
  <c r="R282" i="1" s="1"/>
  <c r="N282" i="1"/>
  <c r="M282" i="1"/>
  <c r="L282" i="1"/>
  <c r="K282" i="1"/>
  <c r="O281" i="1"/>
  <c r="R281" i="1" s="1"/>
  <c r="N281" i="1"/>
  <c r="M281" i="1"/>
  <c r="L281" i="1"/>
  <c r="K281" i="1"/>
  <c r="O280" i="1"/>
  <c r="R280" i="1" s="1"/>
  <c r="N280" i="1"/>
  <c r="M280" i="1"/>
  <c r="L280" i="1"/>
  <c r="K280" i="1"/>
  <c r="O279" i="1"/>
  <c r="R279" i="1" s="1"/>
  <c r="N279" i="1"/>
  <c r="M279" i="1"/>
  <c r="L279" i="1"/>
  <c r="K279" i="1"/>
  <c r="O278" i="1"/>
  <c r="R278" i="1" s="1"/>
  <c r="N278" i="1"/>
  <c r="M278" i="1"/>
  <c r="L278" i="1"/>
  <c r="K278" i="1"/>
  <c r="O277" i="1"/>
  <c r="R277" i="1" s="1"/>
  <c r="N277" i="1"/>
  <c r="M277" i="1"/>
  <c r="L277" i="1"/>
  <c r="K277" i="1"/>
  <c r="O276" i="1"/>
  <c r="R276" i="1" s="1"/>
  <c r="N276" i="1"/>
  <c r="M276" i="1"/>
  <c r="L276" i="1"/>
  <c r="K276" i="1"/>
  <c r="O275" i="1"/>
  <c r="R275" i="1" s="1"/>
  <c r="N275" i="1"/>
  <c r="M275" i="1"/>
  <c r="L275" i="1"/>
  <c r="K275" i="1"/>
  <c r="O274" i="1"/>
  <c r="R274" i="1" s="1"/>
  <c r="N274" i="1"/>
  <c r="M274" i="1"/>
  <c r="L274" i="1"/>
  <c r="K274" i="1"/>
  <c r="O273" i="1"/>
  <c r="R273" i="1" s="1"/>
  <c r="N273" i="1"/>
  <c r="M273" i="1"/>
  <c r="L273" i="1"/>
  <c r="K273" i="1"/>
  <c r="O272" i="1"/>
  <c r="R272" i="1" s="1"/>
  <c r="N272" i="1"/>
  <c r="M272" i="1"/>
  <c r="L272" i="1"/>
  <c r="K272" i="1"/>
  <c r="O271" i="1"/>
  <c r="R271" i="1" s="1"/>
  <c r="N271" i="1"/>
  <c r="M271" i="1"/>
  <c r="L271" i="1"/>
  <c r="K271" i="1"/>
  <c r="O270" i="1"/>
  <c r="R270" i="1" s="1"/>
  <c r="N270" i="1"/>
  <c r="M270" i="1"/>
  <c r="L270" i="1"/>
  <c r="K270" i="1"/>
  <c r="O269" i="1"/>
  <c r="R269" i="1" s="1"/>
  <c r="N269" i="1"/>
  <c r="M269" i="1"/>
  <c r="L269" i="1"/>
  <c r="K269" i="1"/>
  <c r="O268" i="1"/>
  <c r="R268" i="1" s="1"/>
  <c r="N268" i="1"/>
  <c r="M268" i="1"/>
  <c r="L268" i="1"/>
  <c r="K268" i="1"/>
  <c r="O267" i="1"/>
  <c r="R267" i="1" s="1"/>
  <c r="N267" i="1"/>
  <c r="M267" i="1"/>
  <c r="L267" i="1"/>
  <c r="K267" i="1"/>
  <c r="O266" i="1"/>
  <c r="R266" i="1" s="1"/>
  <c r="N266" i="1"/>
  <c r="M266" i="1"/>
  <c r="L266" i="1"/>
  <c r="K266" i="1"/>
  <c r="O265" i="1"/>
  <c r="R265" i="1" s="1"/>
  <c r="N265" i="1"/>
  <c r="M265" i="1"/>
  <c r="L265" i="1"/>
  <c r="K265" i="1"/>
  <c r="O264" i="1"/>
  <c r="R264" i="1" s="1"/>
  <c r="N264" i="1"/>
  <c r="M264" i="1"/>
  <c r="L264" i="1"/>
  <c r="K264" i="1"/>
  <c r="O263" i="1"/>
  <c r="R263" i="1" s="1"/>
  <c r="N263" i="1"/>
  <c r="M263" i="1"/>
  <c r="L263" i="1"/>
  <c r="K263" i="1"/>
  <c r="O262" i="1"/>
  <c r="R262" i="1" s="1"/>
  <c r="N262" i="1"/>
  <c r="M262" i="1"/>
  <c r="L262" i="1"/>
  <c r="K262" i="1"/>
  <c r="O261" i="1"/>
  <c r="R261" i="1" s="1"/>
  <c r="N261" i="1"/>
  <c r="M261" i="1"/>
  <c r="L261" i="1"/>
  <c r="K261" i="1"/>
  <c r="O260" i="1"/>
  <c r="R260" i="1" s="1"/>
  <c r="N260" i="1"/>
  <c r="M260" i="1"/>
  <c r="L260" i="1"/>
  <c r="K260" i="1"/>
  <c r="O259" i="1"/>
  <c r="R259" i="1" s="1"/>
  <c r="N259" i="1"/>
  <c r="M259" i="1"/>
  <c r="L259" i="1"/>
  <c r="K259" i="1"/>
  <c r="O258" i="1"/>
  <c r="R258" i="1" s="1"/>
  <c r="N258" i="1"/>
  <c r="M258" i="1"/>
  <c r="L258" i="1"/>
  <c r="K258" i="1"/>
  <c r="O257" i="1"/>
  <c r="R257" i="1" s="1"/>
  <c r="N257" i="1"/>
  <c r="M257" i="1"/>
  <c r="L257" i="1"/>
  <c r="K257" i="1"/>
  <c r="N164" i="19" l="1"/>
  <c r="N213" i="19"/>
  <c r="N180" i="19"/>
  <c r="O180" i="19" s="1"/>
  <c r="N204" i="19"/>
  <c r="P204" i="19" s="1"/>
  <c r="N239" i="19"/>
  <c r="O239" i="19" s="1"/>
  <c r="N207" i="19"/>
  <c r="Q207" i="19" s="1"/>
  <c r="N198" i="19"/>
  <c r="P198" i="19" s="1"/>
  <c r="N232" i="19"/>
  <c r="Q232" i="19" s="1"/>
  <c r="N200" i="19"/>
  <c r="Q200" i="19" s="1"/>
  <c r="N167" i="19"/>
  <c r="P167" i="19" s="1"/>
  <c r="N148" i="19"/>
  <c r="P148" i="19" s="1"/>
  <c r="N236" i="19"/>
  <c r="Q236" i="19" s="1"/>
  <c r="N230" i="19"/>
  <c r="O230" i="19" s="1"/>
  <c r="N135" i="19"/>
  <c r="O135" i="19" s="1"/>
  <c r="N214" i="19"/>
  <c r="O214" i="19" s="1"/>
  <c r="O151" i="19"/>
  <c r="P151" i="19"/>
  <c r="Q151" i="19"/>
  <c r="N177" i="19"/>
  <c r="N145" i="19"/>
  <c r="N179" i="19"/>
  <c r="N173" i="19"/>
  <c r="N141" i="19"/>
  <c r="N203" i="19"/>
  <c r="N209" i="19"/>
  <c r="N175" i="19"/>
  <c r="N143" i="19"/>
  <c r="N238" i="19"/>
  <c r="N206" i="19"/>
  <c r="N233" i="19"/>
  <c r="N201" i="19"/>
  <c r="Q180" i="19"/>
  <c r="N178" i="19"/>
  <c r="N146" i="19"/>
  <c r="O236" i="19"/>
  <c r="Q204" i="19"/>
  <c r="P207" i="19"/>
  <c r="O213" i="19"/>
  <c r="Q213" i="19"/>
  <c r="P213" i="19"/>
  <c r="N176" i="19"/>
  <c r="N144" i="19"/>
  <c r="N147" i="19"/>
  <c r="N174" i="19"/>
  <c r="N142" i="19"/>
  <c r="O232" i="19"/>
  <c r="O200" i="19"/>
  <c r="N235" i="19"/>
  <c r="N210" i="19"/>
  <c r="N172" i="19"/>
  <c r="N140" i="19"/>
  <c r="N170" i="19"/>
  <c r="N138" i="19"/>
  <c r="N153" i="19"/>
  <c r="N228" i="19"/>
  <c r="N196" i="19"/>
  <c r="N215" i="19"/>
  <c r="N237" i="19"/>
  <c r="N205" i="19"/>
  <c r="N168" i="19"/>
  <c r="N136" i="19"/>
  <c r="N155" i="19"/>
  <c r="N150" i="19"/>
  <c r="N149" i="19"/>
  <c r="N240" i="19"/>
  <c r="N208" i="19"/>
  <c r="N211" i="19"/>
  <c r="N234" i="19"/>
  <c r="N202" i="19"/>
  <c r="N161" i="19"/>
  <c r="N163" i="19"/>
  <c r="N131" i="19"/>
  <c r="N157" i="19"/>
  <c r="N125" i="19"/>
  <c r="N225" i="19"/>
  <c r="N193" i="19"/>
  <c r="N159" i="19"/>
  <c r="N127" i="19"/>
  <c r="N169" i="19"/>
  <c r="N222" i="19"/>
  <c r="N190" i="19"/>
  <c r="N139" i="19"/>
  <c r="N165" i="19"/>
  <c r="N133" i="19"/>
  <c r="N217" i="19"/>
  <c r="N185" i="19"/>
  <c r="O164" i="19"/>
  <c r="P164" i="19"/>
  <c r="Q164" i="19"/>
  <c r="O132" i="19"/>
  <c r="P132" i="19"/>
  <c r="Q132" i="19"/>
  <c r="Q135" i="19"/>
  <c r="N162" i="19"/>
  <c r="N130" i="19"/>
  <c r="N129" i="19"/>
  <c r="O220" i="19"/>
  <c r="Q220" i="19"/>
  <c r="P220" i="19"/>
  <c r="O188" i="19"/>
  <c r="Q188" i="19"/>
  <c r="P188" i="19"/>
  <c r="O223" i="19"/>
  <c r="P223" i="19"/>
  <c r="Q223" i="19"/>
  <c r="O191" i="19"/>
  <c r="P191" i="19"/>
  <c r="Q191" i="19"/>
  <c r="Q214" i="19"/>
  <c r="N229" i="19"/>
  <c r="N197" i="19"/>
  <c r="N160" i="19"/>
  <c r="N128" i="19"/>
  <c r="N158" i="19"/>
  <c r="N126" i="19"/>
  <c r="O216" i="19"/>
  <c r="Q216" i="19"/>
  <c r="P216" i="19"/>
  <c r="T219" i="19"/>
  <c r="T186" i="19"/>
  <c r="T185" i="19"/>
  <c r="T199" i="19"/>
  <c r="T241" i="19"/>
  <c r="T240" i="19"/>
  <c r="T202" i="19"/>
  <c r="T187" i="19"/>
  <c r="T194" i="19"/>
  <c r="T193" i="19"/>
  <c r="T188" i="19"/>
  <c r="T231" i="19"/>
  <c r="T190" i="19"/>
  <c r="T189" i="19"/>
  <c r="N184" i="19"/>
  <c r="T243" i="19"/>
  <c r="T215" i="19"/>
  <c r="T233" i="19"/>
  <c r="T228" i="19"/>
  <c r="T211" i="19"/>
  <c r="T230" i="19"/>
  <c r="T229" i="19"/>
  <c r="T224" i="19"/>
  <c r="T242" i="19"/>
  <c r="T184" i="19"/>
  <c r="T236" i="19"/>
  <c r="T238" i="19"/>
  <c r="T237" i="19"/>
  <c r="T232" i="19"/>
  <c r="T227" i="19"/>
  <c r="T234" i="19"/>
  <c r="T217" i="19"/>
  <c r="T212" i="19"/>
  <c r="T207" i="19"/>
  <c r="T214" i="19"/>
  <c r="T213" i="19"/>
  <c r="T208" i="19"/>
  <c r="T195" i="19"/>
  <c r="T226" i="19"/>
  <c r="T225" i="19"/>
  <c r="T220" i="19"/>
  <c r="T239" i="19"/>
  <c r="T222" i="19"/>
  <c r="T221" i="19"/>
  <c r="T216" i="19"/>
  <c r="T223" i="19"/>
  <c r="T218" i="19"/>
  <c r="T201" i="19"/>
  <c r="T196" i="19"/>
  <c r="T203" i="19"/>
  <c r="T198" i="19"/>
  <c r="T197" i="19"/>
  <c r="T192" i="19"/>
  <c r="T191" i="19"/>
  <c r="T210" i="19"/>
  <c r="T209" i="19"/>
  <c r="T204" i="19"/>
  <c r="T235" i="19"/>
  <c r="T206" i="19"/>
  <c r="T205" i="19"/>
  <c r="T200" i="19"/>
  <c r="N219" i="19"/>
  <c r="N187" i="19"/>
  <c r="N226" i="19"/>
  <c r="N194" i="19"/>
  <c r="N156" i="19"/>
  <c r="T134" i="19"/>
  <c r="T150" i="19"/>
  <c r="T166" i="19"/>
  <c r="T182" i="19"/>
  <c r="T139" i="19"/>
  <c r="T155" i="19"/>
  <c r="T171" i="19"/>
  <c r="T124" i="19"/>
  <c r="T140" i="19"/>
  <c r="T156" i="19"/>
  <c r="T172" i="19"/>
  <c r="T145" i="19"/>
  <c r="T133" i="19"/>
  <c r="T137" i="19"/>
  <c r="T141" i="19"/>
  <c r="T138" i="19"/>
  <c r="T154" i="19"/>
  <c r="T170" i="19"/>
  <c r="T127" i="19"/>
  <c r="T143" i="19"/>
  <c r="T159" i="19"/>
  <c r="T175" i="19"/>
  <c r="T128" i="19"/>
  <c r="T144" i="19"/>
  <c r="T160" i="19"/>
  <c r="T176" i="19"/>
  <c r="T161" i="19"/>
  <c r="T149" i="19"/>
  <c r="T153" i="19"/>
  <c r="T157" i="19"/>
  <c r="N124" i="19"/>
  <c r="T126" i="19"/>
  <c r="T142" i="19"/>
  <c r="T158" i="19"/>
  <c r="T174" i="19"/>
  <c r="T131" i="19"/>
  <c r="T147" i="19"/>
  <c r="T163" i="19"/>
  <c r="T179" i="19"/>
  <c r="T132" i="19"/>
  <c r="T148" i="19"/>
  <c r="T164" i="19"/>
  <c r="T180" i="19"/>
  <c r="T177" i="19"/>
  <c r="T165" i="19"/>
  <c r="T169" i="19"/>
  <c r="T130" i="19"/>
  <c r="T146" i="19"/>
  <c r="T162" i="19"/>
  <c r="T178" i="19"/>
  <c r="T135" i="19"/>
  <c r="T151" i="19"/>
  <c r="T167" i="19"/>
  <c r="T183" i="19"/>
  <c r="T136" i="19"/>
  <c r="T152" i="19"/>
  <c r="T168" i="19"/>
  <c r="T129" i="19"/>
  <c r="T173" i="19"/>
  <c r="T181" i="19"/>
  <c r="T125" i="19"/>
  <c r="N154" i="19"/>
  <c r="N137" i="19"/>
  <c r="N212" i="19"/>
  <c r="N231" i="19"/>
  <c r="N199" i="19"/>
  <c r="N221" i="19"/>
  <c r="N189" i="19"/>
  <c r="N152" i="19"/>
  <c r="N171" i="19"/>
  <c r="N166" i="19"/>
  <c r="N134" i="19"/>
  <c r="N224" i="19"/>
  <c r="N192" i="19"/>
  <c r="N227" i="19"/>
  <c r="N195" i="19"/>
  <c r="N218" i="19"/>
  <c r="N186" i="19"/>
  <c r="M4" i="19"/>
  <c r="V10" i="16"/>
  <c r="V9" i="15"/>
  <c r="U8" i="16"/>
  <c r="S7" i="16"/>
  <c r="T5" i="15"/>
  <c r="S13" i="15"/>
  <c r="U11" i="15"/>
  <c r="T12" i="15"/>
  <c r="T7" i="15"/>
  <c r="U12" i="15"/>
  <c r="S10" i="15"/>
  <c r="T6" i="15"/>
  <c r="S6" i="15"/>
  <c r="T13" i="15"/>
  <c r="U10" i="15"/>
  <c r="R8" i="16"/>
  <c r="U13" i="15"/>
  <c r="S8" i="15"/>
  <c r="S4" i="15"/>
  <c r="R6" i="15"/>
  <c r="T10" i="15"/>
  <c r="V10" i="15"/>
  <c r="R12" i="15"/>
  <c r="V12" i="15"/>
  <c r="R3" i="15"/>
  <c r="U7" i="15"/>
  <c r="R11" i="15"/>
  <c r="V13" i="15"/>
  <c r="V3" i="15"/>
  <c r="V4" i="15"/>
  <c r="V8" i="15"/>
  <c r="R10" i="15"/>
  <c r="U8" i="15"/>
  <c r="T11" i="15"/>
  <c r="R9" i="15"/>
  <c r="U9" i="15"/>
  <c r="V6" i="15"/>
  <c r="R13" i="15"/>
  <c r="R4" i="15"/>
  <c r="T8" i="15"/>
  <c r="V11" i="15"/>
  <c r="T3" i="15"/>
  <c r="S11" i="15"/>
  <c r="U3" i="15"/>
  <c r="R8" i="15"/>
  <c r="V7" i="15"/>
  <c r="U5" i="15"/>
  <c r="R5" i="15"/>
  <c r="S7" i="15"/>
  <c r="V5" i="15"/>
  <c r="U6" i="15"/>
  <c r="S5" i="15"/>
  <c r="T9" i="15"/>
  <c r="S12" i="15"/>
  <c r="S9" i="15"/>
  <c r="T4" i="15"/>
  <c r="R7" i="15"/>
  <c r="S5" i="16"/>
  <c r="S10" i="16"/>
  <c r="T7" i="16"/>
  <c r="S6" i="16"/>
  <c r="T9" i="16"/>
  <c r="R6" i="16"/>
  <c r="S11" i="16"/>
  <c r="U10" i="16"/>
  <c r="U6" i="16"/>
  <c r="U12" i="16"/>
  <c r="R4" i="16"/>
  <c r="V13" i="16"/>
  <c r="T4" i="16"/>
  <c r="T3" i="16"/>
  <c r="V5" i="16"/>
  <c r="U11" i="16"/>
  <c r="S13" i="16"/>
  <c r="T8" i="16"/>
  <c r="S12" i="16"/>
  <c r="R5" i="16"/>
  <c r="V6" i="16"/>
  <c r="S3" i="16"/>
  <c r="S9" i="16"/>
  <c r="U13" i="16"/>
  <c r="V8" i="16"/>
  <c r="V12" i="16"/>
  <c r="U4" i="15"/>
  <c r="T11" i="16"/>
  <c r="T6" i="16"/>
  <c r="V11" i="16"/>
  <c r="T13" i="16"/>
  <c r="R9" i="16"/>
  <c r="V3" i="16"/>
  <c r="U9" i="16"/>
  <c r="T10" i="16"/>
  <c r="V9" i="16"/>
  <c r="U4" i="16"/>
  <c r="U5" i="16"/>
  <c r="S4" i="16"/>
  <c r="R3" i="16"/>
  <c r="U7" i="16"/>
  <c r="R11" i="16"/>
  <c r="R12" i="16"/>
  <c r="R13" i="16"/>
  <c r="V7" i="16"/>
  <c r="V4" i="16"/>
  <c r="U3" i="16"/>
  <c r="S8" i="16"/>
  <c r="R10" i="16"/>
  <c r="T12" i="16"/>
  <c r="T5" i="16"/>
  <c r="Q319" i="1"/>
  <c r="Q322" i="1"/>
  <c r="Q326" i="1"/>
  <c r="Q330" i="1"/>
  <c r="Q334" i="1"/>
  <c r="Q338" i="1"/>
  <c r="Q342" i="1"/>
  <c r="Q346" i="1"/>
  <c r="Q350" i="1"/>
  <c r="Q354" i="1"/>
  <c r="Q362" i="1"/>
  <c r="Q366" i="1"/>
  <c r="Q370" i="1"/>
  <c r="Q374" i="1"/>
  <c r="Q358" i="1"/>
  <c r="P377" i="1"/>
  <c r="Q590" i="1"/>
  <c r="Q564" i="1"/>
  <c r="Q596" i="1"/>
  <c r="Q893" i="1"/>
  <c r="P897" i="1"/>
  <c r="Q899" i="1"/>
  <c r="Q861" i="1"/>
  <c r="P865" i="1"/>
  <c r="Q867" i="1"/>
  <c r="Q566" i="1"/>
  <c r="Q572" i="1"/>
  <c r="Q584" i="1"/>
  <c r="Q594" i="1"/>
  <c r="Q915" i="1"/>
  <c r="Q995" i="1"/>
  <c r="Q999" i="1"/>
  <c r="Q1003" i="1"/>
  <c r="Q1007" i="1"/>
  <c r="Q1011" i="1"/>
  <c r="Q1015" i="1"/>
  <c r="Q1019" i="1"/>
  <c r="Q1023" i="1"/>
  <c r="Q1027" i="1"/>
  <c r="Q1031" i="1"/>
  <c r="Q1035" i="1"/>
  <c r="P451" i="1"/>
  <c r="P455" i="1"/>
  <c r="Q458" i="1"/>
  <c r="P459" i="1"/>
  <c r="P463" i="1"/>
  <c r="P467" i="1"/>
  <c r="P471" i="1"/>
  <c r="Q474" i="1"/>
  <c r="Q478" i="1"/>
  <c r="Q592" i="1"/>
  <c r="Q875" i="1"/>
  <c r="Q907" i="1"/>
  <c r="Q444" i="1"/>
  <c r="P485" i="1"/>
  <c r="Q488" i="1"/>
  <c r="Q562" i="1"/>
  <c r="Q570" i="1"/>
  <c r="Q576" i="1"/>
  <c r="Q582" i="1"/>
  <c r="Q588" i="1"/>
  <c r="Q555" i="1"/>
  <c r="P558" i="1"/>
  <c r="Q560" i="1"/>
  <c r="Q568" i="1"/>
  <c r="Q574" i="1"/>
  <c r="Q580" i="1"/>
  <c r="P858" i="1"/>
  <c r="Q885" i="1"/>
  <c r="P889" i="1"/>
  <c r="Q891" i="1"/>
  <c r="Q578" i="1"/>
  <c r="Q586" i="1"/>
  <c r="P678" i="1"/>
  <c r="P680" i="1"/>
  <c r="Q683" i="1"/>
  <c r="P684" i="1"/>
  <c r="Q687" i="1"/>
  <c r="P688" i="1"/>
  <c r="Q691" i="1"/>
  <c r="P692" i="1"/>
  <c r="Q695" i="1"/>
  <c r="P696" i="1"/>
  <c r="Q699" i="1"/>
  <c r="P700" i="1"/>
  <c r="Q703" i="1"/>
  <c r="P704" i="1"/>
  <c r="Q707" i="1"/>
  <c r="P708" i="1"/>
  <c r="Q711" i="1"/>
  <c r="P712" i="1"/>
  <c r="Q715" i="1"/>
  <c r="P716" i="1"/>
  <c r="Q719" i="1"/>
  <c r="P720" i="1"/>
  <c r="Q723" i="1"/>
  <c r="P724" i="1"/>
  <c r="Q727" i="1"/>
  <c r="P728" i="1"/>
  <c r="Q731" i="1"/>
  <c r="P732" i="1"/>
  <c r="Q735" i="1"/>
  <c r="Q736" i="1"/>
  <c r="Q738" i="1"/>
  <c r="Q739" i="1"/>
  <c r="Q741" i="1"/>
  <c r="Q745" i="1"/>
  <c r="Q749" i="1"/>
  <c r="Q753" i="1"/>
  <c r="Q757" i="1"/>
  <c r="Q761" i="1"/>
  <c r="Q765" i="1"/>
  <c r="Q769" i="1"/>
  <c r="Q773" i="1"/>
  <c r="Q777" i="1"/>
  <c r="Q781" i="1"/>
  <c r="Q785" i="1"/>
  <c r="Q789" i="1"/>
  <c r="Q793" i="1"/>
  <c r="Q800" i="1"/>
  <c r="P801" i="1"/>
  <c r="Q804" i="1"/>
  <c r="P805" i="1"/>
  <c r="Q808" i="1"/>
  <c r="P809" i="1"/>
  <c r="Q812" i="1"/>
  <c r="P813" i="1"/>
  <c r="Q816" i="1"/>
  <c r="P817" i="1"/>
  <c r="Q820" i="1"/>
  <c r="P821" i="1"/>
  <c r="Q824" i="1"/>
  <c r="P825" i="1"/>
  <c r="Q828" i="1"/>
  <c r="P829" i="1"/>
  <c r="Q832" i="1"/>
  <c r="P833" i="1"/>
  <c r="Q877" i="1"/>
  <c r="P881" i="1"/>
  <c r="Q883" i="1"/>
  <c r="Q909" i="1"/>
  <c r="P913" i="1"/>
  <c r="Q976" i="1"/>
  <c r="Q980" i="1"/>
  <c r="Q983" i="1"/>
  <c r="Q987" i="1"/>
  <c r="Q991" i="1"/>
  <c r="Q598" i="1"/>
  <c r="Q600" i="1"/>
  <c r="Q602" i="1"/>
  <c r="Q604" i="1"/>
  <c r="Q606" i="1"/>
  <c r="Q608" i="1"/>
  <c r="Q610" i="1"/>
  <c r="Q612" i="1"/>
  <c r="Q614" i="1"/>
  <c r="Q616" i="1"/>
  <c r="P618" i="1"/>
  <c r="Q619" i="1"/>
  <c r="Q621" i="1"/>
  <c r="Q625" i="1"/>
  <c r="Q629" i="1"/>
  <c r="Q633" i="1"/>
  <c r="Q637" i="1"/>
  <c r="Q641" i="1"/>
  <c r="Q645" i="1"/>
  <c r="Q649" i="1"/>
  <c r="Q653" i="1"/>
  <c r="Q657" i="1"/>
  <c r="Q661" i="1"/>
  <c r="Q665" i="1"/>
  <c r="Q669" i="1"/>
  <c r="Q673" i="1"/>
  <c r="Q869" i="1"/>
  <c r="P873" i="1"/>
  <c r="Q901" i="1"/>
  <c r="P905" i="1"/>
  <c r="Q917" i="1"/>
  <c r="Q918" i="1"/>
  <c r="Q1041" i="1"/>
  <c r="Q1049" i="1"/>
  <c r="Q1057" i="1"/>
  <c r="Q1060" i="1"/>
  <c r="Q1064" i="1"/>
  <c r="Q1068" i="1"/>
  <c r="Q1072" i="1"/>
  <c r="Q1076" i="1"/>
  <c r="Q1080" i="1"/>
  <c r="Q836" i="1"/>
  <c r="P837" i="1"/>
  <c r="Q840" i="1"/>
  <c r="P841" i="1"/>
  <c r="Q844" i="1"/>
  <c r="P845" i="1"/>
  <c r="Q848" i="1"/>
  <c r="P849" i="1"/>
  <c r="Q852" i="1"/>
  <c r="P853" i="1"/>
  <c r="P863" i="1"/>
  <c r="P871" i="1"/>
  <c r="P879" i="1"/>
  <c r="P887" i="1"/>
  <c r="P895" i="1"/>
  <c r="P903" i="1"/>
  <c r="P911" i="1"/>
  <c r="Q922" i="1"/>
  <c r="P923" i="1"/>
  <c r="Q926" i="1"/>
  <c r="P927" i="1"/>
  <c r="Q930" i="1"/>
  <c r="P931" i="1"/>
  <c r="Q934" i="1"/>
  <c r="P935" i="1"/>
  <c r="Q938" i="1"/>
  <c r="P939" i="1"/>
  <c r="Q942" i="1"/>
  <c r="P943" i="1"/>
  <c r="Q946" i="1"/>
  <c r="P947" i="1"/>
  <c r="Q950" i="1"/>
  <c r="P951" i="1"/>
  <c r="Q954" i="1"/>
  <c r="P955" i="1"/>
  <c r="Q958" i="1"/>
  <c r="P959" i="1"/>
  <c r="Q962" i="1"/>
  <c r="P963" i="1"/>
  <c r="Q966" i="1"/>
  <c r="P967" i="1"/>
  <c r="Q970" i="1"/>
  <c r="P971" i="1"/>
  <c r="Q974" i="1"/>
  <c r="P975" i="1"/>
  <c r="Q982" i="1"/>
  <c r="Q986" i="1"/>
  <c r="Q990" i="1"/>
  <c r="Q994" i="1"/>
  <c r="Q998" i="1"/>
  <c r="Q1002" i="1"/>
  <c r="Q1006" i="1"/>
  <c r="Q1010" i="1"/>
  <c r="Q1014" i="1"/>
  <c r="Q1018" i="1"/>
  <c r="Q1022" i="1"/>
  <c r="Q1026" i="1"/>
  <c r="Q1030" i="1"/>
  <c r="Q1034" i="1"/>
  <c r="P1037" i="1"/>
  <c r="Q1039" i="1"/>
  <c r="Q1047" i="1"/>
  <c r="Q1055" i="1"/>
  <c r="Q1061" i="1"/>
  <c r="Q1065" i="1"/>
  <c r="Q1069" i="1"/>
  <c r="Q1073" i="1"/>
  <c r="Q1077" i="1"/>
  <c r="Q1081" i="1"/>
  <c r="Q1085" i="1"/>
  <c r="Q1089" i="1"/>
  <c r="Q1093" i="1"/>
  <c r="Q325" i="1"/>
  <c r="Q329" i="1"/>
  <c r="Q333" i="1"/>
  <c r="Q341" i="1"/>
  <c r="Q345" i="1"/>
  <c r="Q353" i="1"/>
  <c r="Q357" i="1"/>
  <c r="Q361" i="1"/>
  <c r="Q365" i="1"/>
  <c r="Q369" i="1"/>
  <c r="Q373" i="1"/>
  <c r="Q439" i="1"/>
  <c r="P441" i="1"/>
  <c r="Q446" i="1"/>
  <c r="P447" i="1"/>
  <c r="P491" i="1"/>
  <c r="Q494" i="1"/>
  <c r="P495" i="1"/>
  <c r="P500" i="1"/>
  <c r="P555" i="1"/>
  <c r="Q557" i="1"/>
  <c r="Q559" i="1"/>
  <c r="P619" i="1"/>
  <c r="Q624" i="1"/>
  <c r="Q628" i="1"/>
  <c r="Q632" i="1"/>
  <c r="Q636" i="1"/>
  <c r="Q640" i="1"/>
  <c r="Q644" i="1"/>
  <c r="Q648" i="1"/>
  <c r="Q652" i="1"/>
  <c r="Q656" i="1"/>
  <c r="Q660" i="1"/>
  <c r="Q664" i="1"/>
  <c r="Q668" i="1"/>
  <c r="Q672" i="1"/>
  <c r="Q676" i="1"/>
  <c r="Q682" i="1"/>
  <c r="P683" i="1"/>
  <c r="Q686" i="1"/>
  <c r="P687" i="1"/>
  <c r="Q690" i="1"/>
  <c r="P691" i="1"/>
  <c r="Q694" i="1"/>
  <c r="P695" i="1"/>
  <c r="Q698" i="1"/>
  <c r="P699" i="1"/>
  <c r="Q702" i="1"/>
  <c r="P703" i="1"/>
  <c r="Q706" i="1"/>
  <c r="P707" i="1"/>
  <c r="Q710" i="1"/>
  <c r="P711" i="1"/>
  <c r="Q714" i="1"/>
  <c r="P715" i="1"/>
  <c r="Q718" i="1"/>
  <c r="P719" i="1"/>
  <c r="Q722" i="1"/>
  <c r="P723" i="1"/>
  <c r="Q726" i="1"/>
  <c r="P727" i="1"/>
  <c r="Q730" i="1"/>
  <c r="P731" i="1"/>
  <c r="Q734" i="1"/>
  <c r="P735" i="1"/>
  <c r="P739" i="1"/>
  <c r="Q744" i="1"/>
  <c r="Q748" i="1"/>
  <c r="Q752" i="1"/>
  <c r="Q756" i="1"/>
  <c r="Q760" i="1"/>
  <c r="Q764" i="1"/>
  <c r="Q768" i="1"/>
  <c r="Q772" i="1"/>
  <c r="Q776" i="1"/>
  <c r="Q780" i="1"/>
  <c r="Q784" i="1"/>
  <c r="Q788" i="1"/>
  <c r="Q792" i="1"/>
  <c r="Q796" i="1"/>
  <c r="P798" i="1"/>
  <c r="P800" i="1"/>
  <c r="Q803" i="1"/>
  <c r="P804" i="1"/>
  <c r="Q807" i="1"/>
  <c r="P808" i="1"/>
  <c r="Q811" i="1"/>
  <c r="P812" i="1"/>
  <c r="Q815" i="1"/>
  <c r="P816" i="1"/>
  <c r="Q819" i="1"/>
  <c r="P820" i="1"/>
  <c r="Q823" i="1"/>
  <c r="P824" i="1"/>
  <c r="Q827" i="1"/>
  <c r="P828" i="1"/>
  <c r="Q831" i="1"/>
  <c r="P832" i="1"/>
  <c r="Q835" i="1"/>
  <c r="P836" i="1"/>
  <c r="Q839" i="1"/>
  <c r="P840" i="1"/>
  <c r="Q843" i="1"/>
  <c r="P844" i="1"/>
  <c r="Q847" i="1"/>
  <c r="P848" i="1"/>
  <c r="Q851" i="1"/>
  <c r="P852" i="1"/>
  <c r="Q855" i="1"/>
  <c r="Q856" i="1"/>
  <c r="Q858" i="1"/>
  <c r="P867" i="1"/>
  <c r="P875" i="1"/>
  <c r="P883" i="1"/>
  <c r="P891" i="1"/>
  <c r="P899" i="1"/>
  <c r="P907" i="1"/>
  <c r="P915" i="1"/>
  <c r="Q1043" i="1"/>
  <c r="Q1051" i="1"/>
  <c r="Q282" i="1"/>
  <c r="Q286" i="1"/>
  <c r="Q290" i="1"/>
  <c r="Q317" i="1"/>
  <c r="P381" i="1"/>
  <c r="Q384" i="1"/>
  <c r="Q392" i="1"/>
  <c r="P393" i="1"/>
  <c r="Q396" i="1"/>
  <c r="P397" i="1"/>
  <c r="Q404" i="1"/>
  <c r="Q408" i="1"/>
  <c r="P409" i="1"/>
  <c r="Q442" i="1"/>
  <c r="Q448" i="1"/>
  <c r="P449" i="1"/>
  <c r="P483" i="1"/>
  <c r="P489" i="1"/>
  <c r="Q492" i="1"/>
  <c r="P493" i="1"/>
  <c r="P501" i="1"/>
  <c r="Q504" i="1"/>
  <c r="P505" i="1"/>
  <c r="Q508" i="1"/>
  <c r="P509" i="1"/>
  <c r="Q512" i="1"/>
  <c r="Q516" i="1"/>
  <c r="Q520" i="1"/>
  <c r="P521" i="1"/>
  <c r="Q524" i="1"/>
  <c r="P525" i="1"/>
  <c r="Q528" i="1"/>
  <c r="P529" i="1"/>
  <c r="Q536" i="1"/>
  <c r="P537" i="1"/>
  <c r="Q540" i="1"/>
  <c r="P541" i="1"/>
  <c r="Q544" i="1"/>
  <c r="P545" i="1"/>
  <c r="Q548" i="1"/>
  <c r="P549" i="1"/>
  <c r="Q552" i="1"/>
  <c r="Q618" i="1"/>
  <c r="Q622" i="1"/>
  <c r="Q626" i="1"/>
  <c r="Q630" i="1"/>
  <c r="Q634" i="1"/>
  <c r="Q638" i="1"/>
  <c r="Q642" i="1"/>
  <c r="Q646" i="1"/>
  <c r="Q650" i="1"/>
  <c r="Q654" i="1"/>
  <c r="Q658" i="1"/>
  <c r="Q662" i="1"/>
  <c r="Q666" i="1"/>
  <c r="Q670" i="1"/>
  <c r="Q674" i="1"/>
  <c r="Q677" i="1"/>
  <c r="Q678" i="1"/>
  <c r="Q865" i="1"/>
  <c r="Q873" i="1"/>
  <c r="Q881" i="1"/>
  <c r="Q889" i="1"/>
  <c r="Q897" i="1"/>
  <c r="Q905" i="1"/>
  <c r="Q913" i="1"/>
  <c r="Q262" i="1"/>
  <c r="Q266" i="1"/>
  <c r="Q270" i="1"/>
  <c r="Q274" i="1"/>
  <c r="Q278" i="1"/>
  <c r="Q380" i="1"/>
  <c r="Q381" i="1"/>
  <c r="P382" i="1"/>
  <c r="Q385" i="1"/>
  <c r="P386" i="1"/>
  <c r="Q389" i="1"/>
  <c r="P390" i="1"/>
  <c r="Q393" i="1"/>
  <c r="P394" i="1"/>
  <c r="Q397" i="1"/>
  <c r="P398" i="1"/>
  <c r="Q401" i="1"/>
  <c r="P402" i="1"/>
  <c r="Q405" i="1"/>
  <c r="P406" i="1"/>
  <c r="Q409" i="1"/>
  <c r="P410" i="1"/>
  <c r="Q413" i="1"/>
  <c r="P414" i="1"/>
  <c r="Q417" i="1"/>
  <c r="P418" i="1"/>
  <c r="Q421" i="1"/>
  <c r="P422" i="1"/>
  <c r="Q425" i="1"/>
  <c r="P426" i="1"/>
  <c r="Q429" i="1"/>
  <c r="P430" i="1"/>
  <c r="Q433" i="1"/>
  <c r="P434" i="1"/>
  <c r="P437" i="1"/>
  <c r="Q440" i="1"/>
  <c r="P443" i="1"/>
  <c r="Q452" i="1"/>
  <c r="P453" i="1"/>
  <c r="Q456" i="1"/>
  <c r="P457" i="1"/>
  <c r="Q460" i="1"/>
  <c r="P461" i="1"/>
  <c r="P465" i="1"/>
  <c r="P469" i="1"/>
  <c r="Q472" i="1"/>
  <c r="P473" i="1"/>
  <c r="Q476" i="1"/>
  <c r="Q480" i="1"/>
  <c r="P481" i="1"/>
  <c r="Q486" i="1"/>
  <c r="P487" i="1"/>
  <c r="Q496" i="1"/>
  <c r="Q498" i="1"/>
  <c r="Q501" i="1"/>
  <c r="P502" i="1"/>
  <c r="Q505" i="1"/>
  <c r="P506" i="1"/>
  <c r="Q509" i="1"/>
  <c r="P510" i="1"/>
  <c r="Q513" i="1"/>
  <c r="P514" i="1"/>
  <c r="Q517" i="1"/>
  <c r="P518" i="1"/>
  <c r="Q521" i="1"/>
  <c r="P522" i="1"/>
  <c r="Q525" i="1"/>
  <c r="P526" i="1"/>
  <c r="Q529" i="1"/>
  <c r="P530" i="1"/>
  <c r="Q533" i="1"/>
  <c r="P534" i="1"/>
  <c r="Q541" i="1"/>
  <c r="P542" i="1"/>
  <c r="P546" i="1"/>
  <c r="Q549" i="1"/>
  <c r="P550" i="1"/>
  <c r="Q553" i="1"/>
  <c r="P554" i="1"/>
  <c r="P557" i="1"/>
  <c r="P559" i="1"/>
  <c r="Q561" i="1"/>
  <c r="Q563" i="1"/>
  <c r="Q565" i="1"/>
  <c r="Q567" i="1"/>
  <c r="Q569" i="1"/>
  <c r="Q571" i="1"/>
  <c r="Q573" i="1"/>
  <c r="Q575" i="1"/>
  <c r="Q577" i="1"/>
  <c r="Q579" i="1"/>
  <c r="Q581" i="1"/>
  <c r="Q583" i="1"/>
  <c r="Q585" i="1"/>
  <c r="Q587" i="1"/>
  <c r="Q589" i="1"/>
  <c r="Q591" i="1"/>
  <c r="Q593" i="1"/>
  <c r="Q595" i="1"/>
  <c r="Q597" i="1"/>
  <c r="Q599" i="1"/>
  <c r="Q601" i="1"/>
  <c r="Q603" i="1"/>
  <c r="Q605" i="1"/>
  <c r="Q607" i="1"/>
  <c r="Q609" i="1"/>
  <c r="Q611" i="1"/>
  <c r="Q613" i="1"/>
  <c r="Q615" i="1"/>
  <c r="Q617" i="1"/>
  <c r="Q620" i="1"/>
  <c r="Q623" i="1"/>
  <c r="Q627" i="1"/>
  <c r="Q681" i="1"/>
  <c r="P682" i="1"/>
  <c r="Q685" i="1"/>
  <c r="P686" i="1"/>
  <c r="Q689" i="1"/>
  <c r="P690" i="1"/>
  <c r="Q693" i="1"/>
  <c r="P694" i="1"/>
  <c r="Q697" i="1"/>
  <c r="P698" i="1"/>
  <c r="Q701" i="1"/>
  <c r="P702" i="1"/>
  <c r="Q705" i="1"/>
  <c r="P706" i="1"/>
  <c r="Q709" i="1"/>
  <c r="P710" i="1"/>
  <c r="Q713" i="1"/>
  <c r="P714" i="1"/>
  <c r="Q717" i="1"/>
  <c r="P718" i="1"/>
  <c r="Q721" i="1"/>
  <c r="P722" i="1"/>
  <c r="Q725" i="1"/>
  <c r="P726" i="1"/>
  <c r="Q729" i="1"/>
  <c r="P730" i="1"/>
  <c r="Q733" i="1"/>
  <c r="P734" i="1"/>
  <c r="Q737" i="1"/>
  <c r="P740" i="1"/>
  <c r="Q743" i="1"/>
  <c r="Q747" i="1"/>
  <c r="Q751" i="1"/>
  <c r="Q755" i="1"/>
  <c r="Q759" i="1"/>
  <c r="Q763" i="1"/>
  <c r="Q767" i="1"/>
  <c r="Q771" i="1"/>
  <c r="Q775" i="1"/>
  <c r="Q779" i="1"/>
  <c r="Q783" i="1"/>
  <c r="Q787" i="1"/>
  <c r="Q791" i="1"/>
  <c r="Q795" i="1"/>
  <c r="Q797" i="1"/>
  <c r="Q802" i="1"/>
  <c r="P803" i="1"/>
  <c r="Q806" i="1"/>
  <c r="P807" i="1"/>
  <c r="Q810" i="1"/>
  <c r="P811" i="1"/>
  <c r="Q814" i="1"/>
  <c r="P815" i="1"/>
  <c r="Q818" i="1"/>
  <c r="P819" i="1"/>
  <c r="Q822" i="1"/>
  <c r="P823" i="1"/>
  <c r="Q826" i="1"/>
  <c r="P827" i="1"/>
  <c r="Q830" i="1"/>
  <c r="P831" i="1"/>
  <c r="Q834" i="1"/>
  <c r="P835" i="1"/>
  <c r="P859" i="1"/>
  <c r="P861" i="1"/>
  <c r="Q863" i="1"/>
  <c r="P869" i="1"/>
  <c r="Q871" i="1"/>
  <c r="P877" i="1"/>
  <c r="Q879" i="1"/>
  <c r="P885" i="1"/>
  <c r="Q887" i="1"/>
  <c r="P893" i="1"/>
  <c r="Q895" i="1"/>
  <c r="P901" i="1"/>
  <c r="Q903" i="1"/>
  <c r="P909" i="1"/>
  <c r="Q911" i="1"/>
  <c r="P918" i="1"/>
  <c r="P920" i="1"/>
  <c r="Q923" i="1"/>
  <c r="P924" i="1"/>
  <c r="Q927" i="1"/>
  <c r="P928" i="1"/>
  <c r="Q931" i="1"/>
  <c r="P932" i="1"/>
  <c r="Q935" i="1"/>
  <c r="P936" i="1"/>
  <c r="Q939" i="1"/>
  <c r="P940" i="1"/>
  <c r="Q943" i="1"/>
  <c r="P944" i="1"/>
  <c r="Q947" i="1"/>
  <c r="P948" i="1"/>
  <c r="Q951" i="1"/>
  <c r="P952" i="1"/>
  <c r="Q955" i="1"/>
  <c r="P956" i="1"/>
  <c r="Q959" i="1"/>
  <c r="P960" i="1"/>
  <c r="Q963" i="1"/>
  <c r="P964" i="1"/>
  <c r="Q967" i="1"/>
  <c r="P968" i="1"/>
  <c r="Q971" i="1"/>
  <c r="P972" i="1"/>
  <c r="Q975" i="1"/>
  <c r="P978" i="1"/>
  <c r="Q1037" i="1"/>
  <c r="Q1045" i="1"/>
  <c r="Q1053" i="1"/>
  <c r="Q631" i="1"/>
  <c r="Q635" i="1"/>
  <c r="Q639" i="1"/>
  <c r="Q643" i="1"/>
  <c r="Q647" i="1"/>
  <c r="Q651" i="1"/>
  <c r="Q655" i="1"/>
  <c r="Q659" i="1"/>
  <c r="Q663" i="1"/>
  <c r="Q667" i="1"/>
  <c r="Q671" i="1"/>
  <c r="Q675" i="1"/>
  <c r="P679" i="1"/>
  <c r="Q680" i="1"/>
  <c r="P681" i="1"/>
  <c r="Q684" i="1"/>
  <c r="P685" i="1"/>
  <c r="Q688" i="1"/>
  <c r="P689" i="1"/>
  <c r="Q692" i="1"/>
  <c r="P693" i="1"/>
  <c r="Q696" i="1"/>
  <c r="P697" i="1"/>
  <c r="Q700" i="1"/>
  <c r="P701" i="1"/>
  <c r="Q704" i="1"/>
  <c r="P705" i="1"/>
  <c r="Q708" i="1"/>
  <c r="P709" i="1"/>
  <c r="Q712" i="1"/>
  <c r="P713" i="1"/>
  <c r="Q716" i="1"/>
  <c r="P717" i="1"/>
  <c r="Q720" i="1"/>
  <c r="P721" i="1"/>
  <c r="Q724" i="1"/>
  <c r="P725" i="1"/>
  <c r="Q728" i="1"/>
  <c r="P729" i="1"/>
  <c r="Q732" i="1"/>
  <c r="P733" i="1"/>
  <c r="Q742" i="1"/>
  <c r="Q746" i="1"/>
  <c r="Q750" i="1"/>
  <c r="Q754" i="1"/>
  <c r="Q758" i="1"/>
  <c r="Q762" i="1"/>
  <c r="Q766" i="1"/>
  <c r="Q770" i="1"/>
  <c r="Q774" i="1"/>
  <c r="Q778" i="1"/>
  <c r="Q782" i="1"/>
  <c r="Q786" i="1"/>
  <c r="Q790" i="1"/>
  <c r="Q794" i="1"/>
  <c r="P797" i="1"/>
  <c r="Q799" i="1"/>
  <c r="Q801" i="1"/>
  <c r="P802" i="1"/>
  <c r="Q805" i="1"/>
  <c r="P806" i="1"/>
  <c r="Q809" i="1"/>
  <c r="P810" i="1"/>
  <c r="Q813" i="1"/>
  <c r="P814" i="1"/>
  <c r="Q817" i="1"/>
  <c r="P818" i="1"/>
  <c r="Q821" i="1"/>
  <c r="P822" i="1"/>
  <c r="Q825" i="1"/>
  <c r="P826" i="1"/>
  <c r="Q829" i="1"/>
  <c r="P830" i="1"/>
  <c r="Q833" i="1"/>
  <c r="P834" i="1"/>
  <c r="Q837" i="1"/>
  <c r="P838" i="1"/>
  <c r="Q841" i="1"/>
  <c r="P842" i="1"/>
  <c r="Q845" i="1"/>
  <c r="P846" i="1"/>
  <c r="Q849" i="1"/>
  <c r="P850" i="1"/>
  <c r="Q853" i="1"/>
  <c r="P854" i="1"/>
  <c r="P857" i="1"/>
  <c r="P860" i="1"/>
  <c r="P862" i="1"/>
  <c r="P864" i="1"/>
  <c r="P866" i="1"/>
  <c r="P868" i="1"/>
  <c r="P870" i="1"/>
  <c r="P872" i="1"/>
  <c r="P874" i="1"/>
  <c r="P876" i="1"/>
  <c r="P878" i="1"/>
  <c r="P880" i="1"/>
  <c r="P882" i="1"/>
  <c r="P884" i="1"/>
  <c r="P886" i="1"/>
  <c r="P888" i="1"/>
  <c r="P890" i="1"/>
  <c r="P892" i="1"/>
  <c r="P894" i="1"/>
  <c r="P896" i="1"/>
  <c r="P898" i="1"/>
  <c r="P900" i="1"/>
  <c r="P902" i="1"/>
  <c r="P904" i="1"/>
  <c r="P906" i="1"/>
  <c r="P908" i="1"/>
  <c r="P910" i="1"/>
  <c r="P912" i="1"/>
  <c r="P914" i="1"/>
  <c r="P916" i="1"/>
  <c r="Q919" i="1"/>
  <c r="Q920" i="1"/>
  <c r="P921" i="1"/>
  <c r="Q924" i="1"/>
  <c r="P925" i="1"/>
  <c r="Q928" i="1"/>
  <c r="P929" i="1"/>
  <c r="Q932" i="1"/>
  <c r="P933" i="1"/>
  <c r="Q936" i="1"/>
  <c r="P937" i="1"/>
  <c r="Q940" i="1"/>
  <c r="P941" i="1"/>
  <c r="Q944" i="1"/>
  <c r="P945" i="1"/>
  <c r="Q948" i="1"/>
  <c r="P949" i="1"/>
  <c r="Q952" i="1"/>
  <c r="P953" i="1"/>
  <c r="Q956" i="1"/>
  <c r="P957" i="1"/>
  <c r="Q960" i="1"/>
  <c r="P961" i="1"/>
  <c r="Q964" i="1"/>
  <c r="P965" i="1"/>
  <c r="Q968" i="1"/>
  <c r="P969" i="1"/>
  <c r="Q972" i="1"/>
  <c r="P973" i="1"/>
  <c r="Q978" i="1"/>
  <c r="Q984" i="1"/>
  <c r="Q988" i="1"/>
  <c r="Q992" i="1"/>
  <c r="Q996" i="1"/>
  <c r="Q1000" i="1"/>
  <c r="Q1004" i="1"/>
  <c r="Q1008" i="1"/>
  <c r="Q1012" i="1"/>
  <c r="Q1016" i="1"/>
  <c r="Q1020" i="1"/>
  <c r="Q1024" i="1"/>
  <c r="Q1028" i="1"/>
  <c r="Q1032" i="1"/>
  <c r="Q1036" i="1"/>
  <c r="P1038" i="1"/>
  <c r="Q1040" i="1"/>
  <c r="Q1042" i="1"/>
  <c r="Q1044" i="1"/>
  <c r="Q1046" i="1"/>
  <c r="Q1048" i="1"/>
  <c r="Q1050" i="1"/>
  <c r="Q1052" i="1"/>
  <c r="Q1054" i="1"/>
  <c r="Q1056" i="1"/>
  <c r="Q1058" i="1"/>
  <c r="Q1062" i="1"/>
  <c r="Q1066" i="1"/>
  <c r="Q1070" i="1"/>
  <c r="Q1074" i="1"/>
  <c r="Q1078" i="1"/>
  <c r="Q1082" i="1"/>
  <c r="Q1086" i="1"/>
  <c r="Q1090" i="1"/>
  <c r="Q1094" i="1"/>
  <c r="Q838" i="1"/>
  <c r="P839" i="1"/>
  <c r="Q842" i="1"/>
  <c r="P843" i="1"/>
  <c r="Q846" i="1"/>
  <c r="P847" i="1"/>
  <c r="Q850" i="1"/>
  <c r="P851" i="1"/>
  <c r="Q854" i="1"/>
  <c r="P855" i="1"/>
  <c r="Q860" i="1"/>
  <c r="Q862" i="1"/>
  <c r="Q864" i="1"/>
  <c r="Q866" i="1"/>
  <c r="Q868" i="1"/>
  <c r="Q870" i="1"/>
  <c r="Q872" i="1"/>
  <c r="Q874" i="1"/>
  <c r="Q876" i="1"/>
  <c r="Q878" i="1"/>
  <c r="Q880" i="1"/>
  <c r="Q882" i="1"/>
  <c r="Q884" i="1"/>
  <c r="Q886" i="1"/>
  <c r="Q888" i="1"/>
  <c r="Q890" i="1"/>
  <c r="Q892" i="1"/>
  <c r="Q894" i="1"/>
  <c r="Q896" i="1"/>
  <c r="Q898" i="1"/>
  <c r="Q900" i="1"/>
  <c r="Q902" i="1"/>
  <c r="Q904" i="1"/>
  <c r="Q906" i="1"/>
  <c r="Q908" i="1"/>
  <c r="Q910" i="1"/>
  <c r="Q912" i="1"/>
  <c r="Q914" i="1"/>
  <c r="Q916" i="1"/>
  <c r="Q921" i="1"/>
  <c r="P922" i="1"/>
  <c r="Q925" i="1"/>
  <c r="P926" i="1"/>
  <c r="Q929" i="1"/>
  <c r="P930" i="1"/>
  <c r="Q933" i="1"/>
  <c r="P934" i="1"/>
  <c r="Q937" i="1"/>
  <c r="P938" i="1"/>
  <c r="Q941" i="1"/>
  <c r="P942" i="1"/>
  <c r="Q945" i="1"/>
  <c r="P946" i="1"/>
  <c r="Q949" i="1"/>
  <c r="P950" i="1"/>
  <c r="Q953" i="1"/>
  <c r="P954" i="1"/>
  <c r="Q957" i="1"/>
  <c r="P958" i="1"/>
  <c r="Q961" i="1"/>
  <c r="P962" i="1"/>
  <c r="Q965" i="1"/>
  <c r="P966" i="1"/>
  <c r="Q969" i="1"/>
  <c r="P970" i="1"/>
  <c r="Q973" i="1"/>
  <c r="P974" i="1"/>
  <c r="Q977" i="1"/>
  <c r="P979" i="1"/>
  <c r="Q981" i="1"/>
  <c r="Q985" i="1"/>
  <c r="Q989" i="1"/>
  <c r="Q993" i="1"/>
  <c r="Q997" i="1"/>
  <c r="Q1001" i="1"/>
  <c r="Q1005" i="1"/>
  <c r="Q1009" i="1"/>
  <c r="Q1013" i="1"/>
  <c r="Q1017" i="1"/>
  <c r="Q1021" i="1"/>
  <c r="Q1025" i="1"/>
  <c r="Q1029" i="1"/>
  <c r="Q1033" i="1"/>
  <c r="Q1059" i="1"/>
  <c r="Q1063" i="1"/>
  <c r="Q1067" i="1"/>
  <c r="Q1071" i="1"/>
  <c r="Q1075" i="1"/>
  <c r="Q1079" i="1"/>
  <c r="Q1083" i="1"/>
  <c r="Q1087" i="1"/>
  <c r="Q1091" i="1"/>
  <c r="Q1095" i="1"/>
  <c r="Q1084" i="1"/>
  <c r="Q1088" i="1"/>
  <c r="Q1092" i="1"/>
  <c r="Q1096" i="1"/>
  <c r="Q321" i="1"/>
  <c r="Q857" i="1"/>
  <c r="Q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Q979" i="1"/>
  <c r="P980" i="1"/>
  <c r="P977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919" i="1"/>
  <c r="P976" i="1"/>
  <c r="P917" i="1"/>
  <c r="Q859" i="1"/>
  <c r="Q798" i="1"/>
  <c r="P799" i="1"/>
  <c r="P856" i="1"/>
  <c r="P737" i="1"/>
  <c r="Q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38" i="1"/>
  <c r="Q679" i="1"/>
  <c r="P736" i="1"/>
  <c r="P677" i="1"/>
  <c r="P620" i="1"/>
  <c r="P617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Q558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317" i="1"/>
  <c r="Q318" i="1"/>
  <c r="Q320" i="1"/>
  <c r="Q324" i="1"/>
  <c r="Q328" i="1"/>
  <c r="Q332" i="1"/>
  <c r="Q336" i="1"/>
  <c r="Q340" i="1"/>
  <c r="Q344" i="1"/>
  <c r="Q348" i="1"/>
  <c r="Q352" i="1"/>
  <c r="Q356" i="1"/>
  <c r="Q360" i="1"/>
  <c r="Q364" i="1"/>
  <c r="Q368" i="1"/>
  <c r="Q372" i="1"/>
  <c r="Q376" i="1"/>
  <c r="Q378" i="1"/>
  <c r="Q379" i="1"/>
  <c r="Q383" i="1"/>
  <c r="P384" i="1"/>
  <c r="Q387" i="1"/>
  <c r="P388" i="1"/>
  <c r="Q391" i="1"/>
  <c r="P392" i="1"/>
  <c r="Q395" i="1"/>
  <c r="P396" i="1"/>
  <c r="Q399" i="1"/>
  <c r="P400" i="1"/>
  <c r="Q403" i="1"/>
  <c r="P404" i="1"/>
  <c r="Q407" i="1"/>
  <c r="P408" i="1"/>
  <c r="Q411" i="1"/>
  <c r="P412" i="1"/>
  <c r="Q415" i="1"/>
  <c r="P416" i="1"/>
  <c r="Q419" i="1"/>
  <c r="P420" i="1"/>
  <c r="Q423" i="1"/>
  <c r="P424" i="1"/>
  <c r="Q427" i="1"/>
  <c r="P428" i="1"/>
  <c r="Q337" i="1"/>
  <c r="Q349" i="1"/>
  <c r="P380" i="1"/>
  <c r="P385" i="1"/>
  <c r="Q388" i="1"/>
  <c r="P389" i="1"/>
  <c r="Q400" i="1"/>
  <c r="P401" i="1"/>
  <c r="P405" i="1"/>
  <c r="Q412" i="1"/>
  <c r="P413" i="1"/>
  <c r="Q416" i="1"/>
  <c r="P417" i="1"/>
  <c r="Q420" i="1"/>
  <c r="P421" i="1"/>
  <c r="Q424" i="1"/>
  <c r="P425" i="1"/>
  <c r="Q428" i="1"/>
  <c r="Q292" i="1"/>
  <c r="Q296" i="1"/>
  <c r="P300" i="1"/>
  <c r="Q304" i="1"/>
  <c r="Q308" i="1"/>
  <c r="P312" i="1"/>
  <c r="Q316" i="1"/>
  <c r="P318" i="1"/>
  <c r="Q323" i="1"/>
  <c r="Q327" i="1"/>
  <c r="Q331" i="1"/>
  <c r="Q335" i="1"/>
  <c r="Q339" i="1"/>
  <c r="Q343" i="1"/>
  <c r="Q347" i="1"/>
  <c r="Q351" i="1"/>
  <c r="Q355" i="1"/>
  <c r="Q359" i="1"/>
  <c r="Q363" i="1"/>
  <c r="Q367" i="1"/>
  <c r="Q371" i="1"/>
  <c r="Q375" i="1"/>
  <c r="Q377" i="1"/>
  <c r="P379" i="1"/>
  <c r="Q382" i="1"/>
  <c r="P383" i="1"/>
  <c r="Q386" i="1"/>
  <c r="P387" i="1"/>
  <c r="Q390" i="1"/>
  <c r="P391" i="1"/>
  <c r="Q394" i="1"/>
  <c r="P395" i="1"/>
  <c r="Q398" i="1"/>
  <c r="P399" i="1"/>
  <c r="Q402" i="1"/>
  <c r="P403" i="1"/>
  <c r="Q406" i="1"/>
  <c r="P407" i="1"/>
  <c r="Q410" i="1"/>
  <c r="P411" i="1"/>
  <c r="Q414" i="1"/>
  <c r="P415" i="1"/>
  <c r="Q418" i="1"/>
  <c r="P419" i="1"/>
  <c r="Q422" i="1"/>
  <c r="P423" i="1"/>
  <c r="Q426" i="1"/>
  <c r="P427" i="1"/>
  <c r="Q430" i="1"/>
  <c r="P431" i="1"/>
  <c r="Q434" i="1"/>
  <c r="P435" i="1"/>
  <c r="Q437" i="1"/>
  <c r="P429" i="1"/>
  <c r="Q432" i="1"/>
  <c r="P433" i="1"/>
  <c r="Q438" i="1"/>
  <c r="P440" i="1"/>
  <c r="P442" i="1"/>
  <c r="P444" i="1"/>
  <c r="P446" i="1"/>
  <c r="P448" i="1"/>
  <c r="P450" i="1"/>
  <c r="P452" i="1"/>
  <c r="P454" i="1"/>
  <c r="P456" i="1"/>
  <c r="P458" i="1"/>
  <c r="P460" i="1"/>
  <c r="P462" i="1"/>
  <c r="P464" i="1"/>
  <c r="P466" i="1"/>
  <c r="P468" i="1"/>
  <c r="P470" i="1"/>
  <c r="P472" i="1"/>
  <c r="P474" i="1"/>
  <c r="P476" i="1"/>
  <c r="P478" i="1"/>
  <c r="P480" i="1"/>
  <c r="P482" i="1"/>
  <c r="P484" i="1"/>
  <c r="P486" i="1"/>
  <c r="P488" i="1"/>
  <c r="P490" i="1"/>
  <c r="P492" i="1"/>
  <c r="P494" i="1"/>
  <c r="P496" i="1"/>
  <c r="Q497" i="1"/>
  <c r="P499" i="1"/>
  <c r="Q503" i="1"/>
  <c r="P504" i="1"/>
  <c r="Q507" i="1"/>
  <c r="P508" i="1"/>
  <c r="Q511" i="1"/>
  <c r="P512" i="1"/>
  <c r="Q515" i="1"/>
  <c r="P516" i="1"/>
  <c r="Q519" i="1"/>
  <c r="P520" i="1"/>
  <c r="Q523" i="1"/>
  <c r="P524" i="1"/>
  <c r="Q527" i="1"/>
  <c r="P528" i="1"/>
  <c r="Q531" i="1"/>
  <c r="P532" i="1"/>
  <c r="Q535" i="1"/>
  <c r="P536" i="1"/>
  <c r="Q539" i="1"/>
  <c r="P540" i="1"/>
  <c r="Q543" i="1"/>
  <c r="P544" i="1"/>
  <c r="Q547" i="1"/>
  <c r="P548" i="1"/>
  <c r="Q551" i="1"/>
  <c r="P552" i="1"/>
  <c r="Q556" i="1"/>
  <c r="Q450" i="1"/>
  <c r="Q454" i="1"/>
  <c r="Q462" i="1"/>
  <c r="Q464" i="1"/>
  <c r="Q466" i="1"/>
  <c r="Q468" i="1"/>
  <c r="Q470" i="1"/>
  <c r="Q482" i="1"/>
  <c r="Q484" i="1"/>
  <c r="Q490" i="1"/>
  <c r="Q499" i="1"/>
  <c r="P513" i="1"/>
  <c r="P517" i="1"/>
  <c r="Q532" i="1"/>
  <c r="P533" i="1"/>
  <c r="P553" i="1"/>
  <c r="P445" i="1"/>
  <c r="P475" i="1"/>
  <c r="P477" i="1"/>
  <c r="P479" i="1"/>
  <c r="Q537" i="1"/>
  <c r="P538" i="1"/>
  <c r="Q545" i="1"/>
  <c r="Q431" i="1"/>
  <c r="P432" i="1"/>
  <c r="Q435" i="1"/>
  <c r="Q436" i="1"/>
  <c r="Q441" i="1"/>
  <c r="Q443" i="1"/>
  <c r="Q445" i="1"/>
  <c r="Q447" i="1"/>
  <c r="Q449" i="1"/>
  <c r="Q451" i="1"/>
  <c r="Q453" i="1"/>
  <c r="Q455" i="1"/>
  <c r="Q457" i="1"/>
  <c r="Q459" i="1"/>
  <c r="Q461" i="1"/>
  <c r="Q463" i="1"/>
  <c r="Q465" i="1"/>
  <c r="Q467" i="1"/>
  <c r="Q469" i="1"/>
  <c r="Q471" i="1"/>
  <c r="Q473" i="1"/>
  <c r="Q475" i="1"/>
  <c r="Q477" i="1"/>
  <c r="Q479" i="1"/>
  <c r="Q481" i="1"/>
  <c r="Q483" i="1"/>
  <c r="Q485" i="1"/>
  <c r="Q487" i="1"/>
  <c r="Q489" i="1"/>
  <c r="Q491" i="1"/>
  <c r="Q493" i="1"/>
  <c r="Q495" i="1"/>
  <c r="P497" i="1"/>
  <c r="Q502" i="1"/>
  <c r="P503" i="1"/>
  <c r="Q506" i="1"/>
  <c r="P507" i="1"/>
  <c r="Q510" i="1"/>
  <c r="P511" i="1"/>
  <c r="Q514" i="1"/>
  <c r="P515" i="1"/>
  <c r="Q518" i="1"/>
  <c r="P519" i="1"/>
  <c r="Q522" i="1"/>
  <c r="P523" i="1"/>
  <c r="Q526" i="1"/>
  <c r="P527" i="1"/>
  <c r="Q530" i="1"/>
  <c r="P531" i="1"/>
  <c r="Q534" i="1"/>
  <c r="P535" i="1"/>
  <c r="Q538" i="1"/>
  <c r="P539" i="1"/>
  <c r="Q542" i="1"/>
  <c r="P543" i="1"/>
  <c r="Q546" i="1"/>
  <c r="P547" i="1"/>
  <c r="Q550" i="1"/>
  <c r="P551" i="1"/>
  <c r="Q554" i="1"/>
  <c r="Q500" i="1"/>
  <c r="P556" i="1"/>
  <c r="P498" i="1"/>
  <c r="P438" i="1"/>
  <c r="P439" i="1"/>
  <c r="P436" i="1"/>
  <c r="P378" i="1"/>
  <c r="P320" i="1"/>
  <c r="P321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19" i="1"/>
  <c r="P322" i="1"/>
  <c r="Q264" i="1"/>
  <c r="Q268" i="1"/>
  <c r="Q272" i="1"/>
  <c r="P280" i="1"/>
  <c r="Q284" i="1"/>
  <c r="Q288" i="1"/>
  <c r="P316" i="1"/>
  <c r="Q261" i="1"/>
  <c r="Q265" i="1"/>
  <c r="Q269" i="1"/>
  <c r="Q273" i="1"/>
  <c r="P281" i="1"/>
  <c r="Q285" i="1"/>
  <c r="Q289" i="1"/>
  <c r="P293" i="1"/>
  <c r="Q297" i="1"/>
  <c r="Q301" i="1"/>
  <c r="Q305" i="1"/>
  <c r="P309" i="1"/>
  <c r="Q313" i="1"/>
  <c r="P294" i="1"/>
  <c r="P298" i="1"/>
  <c r="P302" i="1"/>
  <c r="Q306" i="1"/>
  <c r="Q310" i="1"/>
  <c r="P314" i="1"/>
  <c r="Q257" i="1"/>
  <c r="P259" i="1"/>
  <c r="Q259" i="1"/>
  <c r="Q260" i="1"/>
  <c r="Q263" i="1"/>
  <c r="Q267" i="1"/>
  <c r="Q271" i="1"/>
  <c r="Q275" i="1"/>
  <c r="P279" i="1"/>
  <c r="Q283" i="1"/>
  <c r="Q287" i="1"/>
  <c r="Q291" i="1"/>
  <c r="Q295" i="1"/>
  <c r="Q299" i="1"/>
  <c r="Q303" i="1"/>
  <c r="P307" i="1"/>
  <c r="Q311" i="1"/>
  <c r="P315" i="1"/>
  <c r="P260" i="1"/>
  <c r="P261" i="1"/>
  <c r="P263" i="1"/>
  <c r="P265" i="1"/>
  <c r="P267" i="1"/>
  <c r="P269" i="1"/>
  <c r="P271" i="1"/>
  <c r="P273" i="1"/>
  <c r="P275" i="1"/>
  <c r="Q258" i="1"/>
  <c r="Q277" i="1"/>
  <c r="P277" i="1"/>
  <c r="P257" i="1"/>
  <c r="P262" i="1"/>
  <c r="P264" i="1"/>
  <c r="P266" i="1"/>
  <c r="P268" i="1"/>
  <c r="P270" i="1"/>
  <c r="P272" i="1"/>
  <c r="P274" i="1"/>
  <c r="P276" i="1"/>
  <c r="Q276" i="1"/>
  <c r="P278" i="1"/>
  <c r="P282" i="1"/>
  <c r="P283" i="1"/>
  <c r="P284" i="1"/>
  <c r="P285" i="1"/>
  <c r="P286" i="1"/>
  <c r="P287" i="1"/>
  <c r="P288" i="1"/>
  <c r="P289" i="1"/>
  <c r="P290" i="1"/>
  <c r="P291" i="1"/>
  <c r="P292" i="1"/>
  <c r="P295" i="1"/>
  <c r="P296" i="1"/>
  <c r="P297" i="1"/>
  <c r="P299" i="1"/>
  <c r="P301" i="1"/>
  <c r="P303" i="1"/>
  <c r="P304" i="1"/>
  <c r="P305" i="1"/>
  <c r="P306" i="1"/>
  <c r="P308" i="1"/>
  <c r="P310" i="1"/>
  <c r="P311" i="1"/>
  <c r="P313" i="1"/>
  <c r="P258" i="1"/>
  <c r="Q279" i="1"/>
  <c r="Q280" i="1"/>
  <c r="Q281" i="1"/>
  <c r="Q293" i="1"/>
  <c r="Q294" i="1"/>
  <c r="Q298" i="1"/>
  <c r="Q300" i="1"/>
  <c r="Q302" i="1"/>
  <c r="Q307" i="1"/>
  <c r="Q309" i="1"/>
  <c r="Q312" i="1"/>
  <c r="Q314" i="1"/>
  <c r="Q315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AC59" i="11"/>
  <c r="AC60" i="11"/>
  <c r="AC61" i="11"/>
  <c r="AC62" i="11"/>
  <c r="P2" i="11"/>
  <c r="O2" i="11"/>
  <c r="N2" i="11"/>
  <c r="M2" i="11"/>
  <c r="O198" i="19" l="1"/>
  <c r="O204" i="19"/>
  <c r="P214" i="19"/>
  <c r="P232" i="19"/>
  <c r="P236" i="19"/>
  <c r="O148" i="19"/>
  <c r="Q230" i="19"/>
  <c r="Q239" i="19"/>
  <c r="P200" i="19"/>
  <c r="P230" i="19"/>
  <c r="P239" i="19"/>
  <c r="O167" i="19"/>
  <c r="P135" i="19"/>
  <c r="Q198" i="19"/>
  <c r="O207" i="19"/>
  <c r="Q148" i="19"/>
  <c r="P180" i="19"/>
  <c r="Q167" i="19"/>
  <c r="O195" i="19"/>
  <c r="P195" i="19"/>
  <c r="Q195" i="19"/>
  <c r="O134" i="19"/>
  <c r="Q134" i="19"/>
  <c r="P134" i="19"/>
  <c r="O189" i="19"/>
  <c r="Q189" i="19"/>
  <c r="P189" i="19"/>
  <c r="O212" i="19"/>
  <c r="Q212" i="19"/>
  <c r="P212" i="19"/>
  <c r="O156" i="19"/>
  <c r="P156" i="19"/>
  <c r="Q156" i="19"/>
  <c r="O219" i="19"/>
  <c r="P219" i="19"/>
  <c r="Q219" i="19"/>
  <c r="O160" i="19"/>
  <c r="Q160" i="19"/>
  <c r="P160" i="19"/>
  <c r="O162" i="19"/>
  <c r="Q162" i="19"/>
  <c r="P162" i="19"/>
  <c r="O133" i="19"/>
  <c r="P133" i="19"/>
  <c r="Q133" i="19"/>
  <c r="O222" i="19"/>
  <c r="P222" i="19"/>
  <c r="Q222" i="19"/>
  <c r="O193" i="19"/>
  <c r="P193" i="19"/>
  <c r="Q193" i="19"/>
  <c r="O131" i="19"/>
  <c r="P131" i="19"/>
  <c r="Q131" i="19"/>
  <c r="O211" i="19"/>
  <c r="P211" i="19"/>
  <c r="Q211" i="19"/>
  <c r="O150" i="19"/>
  <c r="Q150" i="19"/>
  <c r="P150" i="19"/>
  <c r="O205" i="19"/>
  <c r="Q205" i="19"/>
  <c r="P205" i="19"/>
  <c r="O228" i="19"/>
  <c r="Q228" i="19"/>
  <c r="P228" i="19"/>
  <c r="O140" i="19"/>
  <c r="P140" i="19"/>
  <c r="Q140" i="19"/>
  <c r="O147" i="19"/>
  <c r="P147" i="19"/>
  <c r="Q147" i="19"/>
  <c r="O146" i="19"/>
  <c r="Q146" i="19"/>
  <c r="P146" i="19"/>
  <c r="O201" i="19"/>
  <c r="P201" i="19"/>
  <c r="Q201" i="19"/>
  <c r="O143" i="19"/>
  <c r="P143" i="19"/>
  <c r="Q143" i="19"/>
  <c r="O141" i="19"/>
  <c r="P141" i="19"/>
  <c r="Q141" i="19"/>
  <c r="O177" i="19"/>
  <c r="Q177" i="19"/>
  <c r="P177" i="19"/>
  <c r="O227" i="19"/>
  <c r="P227" i="19"/>
  <c r="Q227" i="19"/>
  <c r="O166" i="19"/>
  <c r="Q166" i="19"/>
  <c r="P166" i="19"/>
  <c r="O221" i="19"/>
  <c r="Q221" i="19"/>
  <c r="P221" i="19"/>
  <c r="O137" i="19"/>
  <c r="Q137" i="19"/>
  <c r="P137" i="19"/>
  <c r="S129" i="19"/>
  <c r="S145" i="19"/>
  <c r="S161" i="19"/>
  <c r="S177" i="19"/>
  <c r="S134" i="19"/>
  <c r="S150" i="19"/>
  <c r="S166" i="19"/>
  <c r="S182" i="19"/>
  <c r="S155" i="19"/>
  <c r="S132" i="19"/>
  <c r="S164" i="19"/>
  <c r="S135" i="19"/>
  <c r="S167" i="19"/>
  <c r="S168" i="19"/>
  <c r="S152" i="19"/>
  <c r="S133" i="19"/>
  <c r="S149" i="19"/>
  <c r="S165" i="19"/>
  <c r="S181" i="19"/>
  <c r="S138" i="19"/>
  <c r="S154" i="19"/>
  <c r="S170" i="19"/>
  <c r="S131" i="19"/>
  <c r="S163" i="19"/>
  <c r="S140" i="19"/>
  <c r="S172" i="19"/>
  <c r="S143" i="19"/>
  <c r="S175" i="19"/>
  <c r="S144" i="19"/>
  <c r="S160" i="19"/>
  <c r="S137" i="19"/>
  <c r="S153" i="19"/>
  <c r="S169" i="19"/>
  <c r="S126" i="19"/>
  <c r="S142" i="19"/>
  <c r="S158" i="19"/>
  <c r="S174" i="19"/>
  <c r="S139" i="19"/>
  <c r="S171" i="19"/>
  <c r="S148" i="19"/>
  <c r="S180" i="19"/>
  <c r="S151" i="19"/>
  <c r="S183" i="19"/>
  <c r="S176" i="19"/>
  <c r="S124" i="19"/>
  <c r="S125" i="19"/>
  <c r="S141" i="19"/>
  <c r="S157" i="19"/>
  <c r="S173" i="19"/>
  <c r="S130" i="19"/>
  <c r="S146" i="19"/>
  <c r="S162" i="19"/>
  <c r="S178" i="19"/>
  <c r="S147" i="19"/>
  <c r="S179" i="19"/>
  <c r="S156" i="19"/>
  <c r="S127" i="19"/>
  <c r="S159" i="19"/>
  <c r="S136" i="19"/>
  <c r="O124" i="19"/>
  <c r="S128" i="19"/>
  <c r="P124" i="19"/>
  <c r="Q124" i="19"/>
  <c r="O194" i="19"/>
  <c r="Q194" i="19"/>
  <c r="P194" i="19"/>
  <c r="O126" i="19"/>
  <c r="Q126" i="19"/>
  <c r="P126" i="19"/>
  <c r="O197" i="19"/>
  <c r="Q197" i="19"/>
  <c r="P197" i="19"/>
  <c r="O165" i="19"/>
  <c r="P165" i="19"/>
  <c r="Q165" i="19"/>
  <c r="O169" i="19"/>
  <c r="Q169" i="19"/>
  <c r="P169" i="19"/>
  <c r="O225" i="19"/>
  <c r="P225" i="19"/>
  <c r="Q225" i="19"/>
  <c r="O163" i="19"/>
  <c r="P163" i="19"/>
  <c r="Q163" i="19"/>
  <c r="O208" i="19"/>
  <c r="Q208" i="19"/>
  <c r="P208" i="19"/>
  <c r="O155" i="19"/>
  <c r="P155" i="19"/>
  <c r="Q155" i="19"/>
  <c r="O237" i="19"/>
  <c r="Q237" i="19"/>
  <c r="P237" i="19"/>
  <c r="O153" i="19"/>
  <c r="Q153" i="19"/>
  <c r="P153" i="19"/>
  <c r="O172" i="19"/>
  <c r="P172" i="19"/>
  <c r="Q172" i="19"/>
  <c r="O144" i="19"/>
  <c r="Q144" i="19"/>
  <c r="P144" i="19"/>
  <c r="O178" i="19"/>
  <c r="Q178" i="19"/>
  <c r="P178" i="19"/>
  <c r="O233" i="19"/>
  <c r="P233" i="19"/>
  <c r="Q233" i="19"/>
  <c r="O175" i="19"/>
  <c r="P175" i="19"/>
  <c r="Q175" i="19"/>
  <c r="O173" i="19"/>
  <c r="P173" i="19"/>
  <c r="Q173" i="19"/>
  <c r="O186" i="19"/>
  <c r="Q186" i="19"/>
  <c r="P186" i="19"/>
  <c r="O192" i="19"/>
  <c r="Q192" i="19"/>
  <c r="P192" i="19"/>
  <c r="O171" i="19"/>
  <c r="P171" i="19"/>
  <c r="Q171" i="19"/>
  <c r="O199" i="19"/>
  <c r="P199" i="19"/>
  <c r="Q199" i="19"/>
  <c r="O154" i="19"/>
  <c r="Q154" i="19"/>
  <c r="P154" i="19"/>
  <c r="O226" i="19"/>
  <c r="Q226" i="19"/>
  <c r="P226" i="19"/>
  <c r="O158" i="19"/>
  <c r="Q158" i="19"/>
  <c r="P158" i="19"/>
  <c r="O229" i="19"/>
  <c r="Q229" i="19"/>
  <c r="P229" i="19"/>
  <c r="O129" i="19"/>
  <c r="Q129" i="19"/>
  <c r="P129" i="19"/>
  <c r="O185" i="19"/>
  <c r="P185" i="19"/>
  <c r="Q185" i="19"/>
  <c r="O139" i="19"/>
  <c r="P139" i="19"/>
  <c r="Q139" i="19"/>
  <c r="O127" i="19"/>
  <c r="P127" i="19"/>
  <c r="Q127" i="19"/>
  <c r="O125" i="19"/>
  <c r="P125" i="19"/>
  <c r="Q125" i="19"/>
  <c r="O161" i="19"/>
  <c r="Q161" i="19"/>
  <c r="P161" i="19"/>
  <c r="O202" i="19"/>
  <c r="Q202" i="19"/>
  <c r="P202" i="19"/>
  <c r="O240" i="19"/>
  <c r="Q240" i="19"/>
  <c r="P240" i="19"/>
  <c r="O136" i="19"/>
  <c r="Q136" i="19"/>
  <c r="P136" i="19"/>
  <c r="O215" i="19"/>
  <c r="P215" i="19"/>
  <c r="Q215" i="19"/>
  <c r="O138" i="19"/>
  <c r="Q138" i="19"/>
  <c r="P138" i="19"/>
  <c r="O210" i="19"/>
  <c r="Q210" i="19"/>
  <c r="P210" i="19"/>
  <c r="O142" i="19"/>
  <c r="Q142" i="19"/>
  <c r="P142" i="19"/>
  <c r="O176" i="19"/>
  <c r="Q176" i="19"/>
  <c r="P176" i="19"/>
  <c r="O206" i="19"/>
  <c r="P206" i="19"/>
  <c r="Q206" i="19"/>
  <c r="O209" i="19"/>
  <c r="P209" i="19"/>
  <c r="Q209" i="19"/>
  <c r="O179" i="19"/>
  <c r="P179" i="19"/>
  <c r="Q179" i="19"/>
  <c r="O218" i="19"/>
  <c r="Q218" i="19"/>
  <c r="P218" i="19"/>
  <c r="O224" i="19"/>
  <c r="Q224" i="19"/>
  <c r="P224" i="19"/>
  <c r="O152" i="19"/>
  <c r="Q152" i="19"/>
  <c r="P152" i="19"/>
  <c r="O231" i="19"/>
  <c r="P231" i="19"/>
  <c r="Q231" i="19"/>
  <c r="O187" i="19"/>
  <c r="P187" i="19"/>
  <c r="Q187" i="19"/>
  <c r="O184" i="19"/>
  <c r="S185" i="19"/>
  <c r="S210" i="19"/>
  <c r="S216" i="19"/>
  <c r="S228" i="19"/>
  <c r="S238" i="19"/>
  <c r="S237" i="19"/>
  <c r="S236" i="19"/>
  <c r="S208" i="19"/>
  <c r="S220" i="19"/>
  <c r="S234" i="19"/>
  <c r="S233" i="19"/>
  <c r="S215" i="19"/>
  <c r="S187" i="19"/>
  <c r="S229" i="19"/>
  <c r="S241" i="19"/>
  <c r="S240" i="19"/>
  <c r="S224" i="19"/>
  <c r="S196" i="19"/>
  <c r="S222" i="19"/>
  <c r="S221" i="19"/>
  <c r="S194" i="19"/>
  <c r="S192" i="19"/>
  <c r="S188" i="19"/>
  <c r="S218" i="19"/>
  <c r="S217" i="19"/>
  <c r="S239" i="19"/>
  <c r="S184" i="19"/>
  <c r="S230" i="19"/>
  <c r="S213" i="19"/>
  <c r="S242" i="19"/>
  <c r="S204" i="19"/>
  <c r="S207" i="19"/>
  <c r="S231" i="19"/>
  <c r="S235" i="19"/>
  <c r="S206" i="19"/>
  <c r="S205" i="19"/>
  <c r="S225" i="19"/>
  <c r="S223" i="19"/>
  <c r="S227" i="19"/>
  <c r="S202" i="19"/>
  <c r="S201" i="19"/>
  <c r="S226" i="19"/>
  <c r="S212" i="19"/>
  <c r="S214" i="19"/>
  <c r="S197" i="19"/>
  <c r="S243" i="19"/>
  <c r="S209" i="19"/>
  <c r="S211" i="19"/>
  <c r="S199" i="19"/>
  <c r="S203" i="19"/>
  <c r="S190" i="19"/>
  <c r="S189" i="19"/>
  <c r="S200" i="19"/>
  <c r="S191" i="19"/>
  <c r="S195" i="19"/>
  <c r="S186" i="19"/>
  <c r="S193" i="19"/>
  <c r="S232" i="19"/>
  <c r="S219" i="19"/>
  <c r="S198" i="19"/>
  <c r="Q184" i="19"/>
  <c r="P184" i="19"/>
  <c r="O128" i="19"/>
  <c r="Q128" i="19"/>
  <c r="P128" i="19"/>
  <c r="O130" i="19"/>
  <c r="Q130" i="19"/>
  <c r="P130" i="19"/>
  <c r="O217" i="19"/>
  <c r="P217" i="19"/>
  <c r="Q217" i="19"/>
  <c r="O190" i="19"/>
  <c r="P190" i="19"/>
  <c r="Q190" i="19"/>
  <c r="O159" i="19"/>
  <c r="P159" i="19"/>
  <c r="Q159" i="19"/>
  <c r="O157" i="19"/>
  <c r="P157" i="19"/>
  <c r="Q157" i="19"/>
  <c r="O234" i="19"/>
  <c r="Q234" i="19"/>
  <c r="P234" i="19"/>
  <c r="O149" i="19"/>
  <c r="P149" i="19"/>
  <c r="Q149" i="19"/>
  <c r="O168" i="19"/>
  <c r="Q168" i="19"/>
  <c r="P168" i="19"/>
  <c r="O196" i="19"/>
  <c r="Q196" i="19"/>
  <c r="P196" i="19"/>
  <c r="O170" i="19"/>
  <c r="Q170" i="19"/>
  <c r="P170" i="19"/>
  <c r="O235" i="19"/>
  <c r="P235" i="19"/>
  <c r="Q235" i="19"/>
  <c r="O174" i="19"/>
  <c r="Q174" i="19"/>
  <c r="P174" i="19"/>
  <c r="O238" i="19"/>
  <c r="P238" i="19"/>
  <c r="Q238" i="19"/>
  <c r="O203" i="19"/>
  <c r="P203" i="19"/>
  <c r="Q203" i="19"/>
  <c r="O145" i="19"/>
  <c r="Q145" i="19"/>
  <c r="P145" i="19"/>
  <c r="N4" i="19"/>
  <c r="Q4" i="19" s="1"/>
  <c r="W8" i="15"/>
  <c r="W3" i="15"/>
  <c r="W3" i="16"/>
  <c r="W8" i="16"/>
  <c r="O78" i="1"/>
  <c r="O79" i="1"/>
  <c r="R79" i="1" s="1"/>
  <c r="O80" i="1"/>
  <c r="R80" i="1" s="1"/>
  <c r="N78" i="1"/>
  <c r="N79" i="1"/>
  <c r="N80" i="1"/>
  <c r="M78" i="1"/>
  <c r="M79" i="1"/>
  <c r="M80" i="1"/>
  <c r="O198" i="1"/>
  <c r="R198" i="1" s="1"/>
  <c r="O199" i="1"/>
  <c r="R199" i="1" s="1"/>
  <c r="O200" i="1"/>
  <c r="R200" i="1" s="1"/>
  <c r="N198" i="1"/>
  <c r="N199" i="1"/>
  <c r="N200" i="1"/>
  <c r="M198" i="1"/>
  <c r="M199" i="1"/>
  <c r="M200" i="1"/>
  <c r="L198" i="1"/>
  <c r="L199" i="1"/>
  <c r="L200" i="1"/>
  <c r="O138" i="1"/>
  <c r="R138" i="1" s="1"/>
  <c r="O139" i="1"/>
  <c r="R139" i="1" s="1"/>
  <c r="O140" i="1"/>
  <c r="R140" i="1" s="1"/>
  <c r="N138" i="1"/>
  <c r="N139" i="1"/>
  <c r="N140" i="1"/>
  <c r="M138" i="1"/>
  <c r="M139" i="1"/>
  <c r="M140" i="1"/>
  <c r="L138" i="1"/>
  <c r="L139" i="1"/>
  <c r="L140" i="1"/>
  <c r="L78" i="1"/>
  <c r="L79" i="1"/>
  <c r="L80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O21" i="1"/>
  <c r="R21" i="1" s="1"/>
  <c r="O22" i="1"/>
  <c r="R22" i="1" s="1"/>
  <c r="O23" i="1"/>
  <c r="R23" i="1" s="1"/>
  <c r="O24" i="1"/>
  <c r="R24" i="1" s="1"/>
  <c r="O25" i="1"/>
  <c r="R25" i="1" s="1"/>
  <c r="O26" i="1"/>
  <c r="R26" i="1" s="1"/>
  <c r="O27" i="1"/>
  <c r="R27" i="1" s="1"/>
  <c r="O28" i="1"/>
  <c r="R28" i="1" s="1"/>
  <c r="O29" i="1"/>
  <c r="R29" i="1" s="1"/>
  <c r="O30" i="1"/>
  <c r="R30" i="1" s="1"/>
  <c r="O31" i="1"/>
  <c r="R31" i="1" s="1"/>
  <c r="O32" i="1"/>
  <c r="R32" i="1" s="1"/>
  <c r="O33" i="1"/>
  <c r="R33" i="1" s="1"/>
  <c r="O34" i="1"/>
  <c r="R34" i="1" s="1"/>
  <c r="O35" i="1"/>
  <c r="R35" i="1" s="1"/>
  <c r="O36" i="1"/>
  <c r="R36" i="1" s="1"/>
  <c r="O37" i="1"/>
  <c r="R37" i="1" s="1"/>
  <c r="O38" i="1"/>
  <c r="R38" i="1" s="1"/>
  <c r="O39" i="1"/>
  <c r="R39" i="1" s="1"/>
  <c r="O40" i="1"/>
  <c r="R40" i="1" s="1"/>
  <c r="O41" i="1"/>
  <c r="R41" i="1" s="1"/>
  <c r="O42" i="1"/>
  <c r="R42" i="1" s="1"/>
  <c r="O43" i="1"/>
  <c r="R43" i="1" s="1"/>
  <c r="O44" i="1"/>
  <c r="R44" i="1" s="1"/>
  <c r="O45" i="1"/>
  <c r="R45" i="1" s="1"/>
  <c r="O46" i="1"/>
  <c r="R46" i="1" s="1"/>
  <c r="O47" i="1"/>
  <c r="R47" i="1" s="1"/>
  <c r="O48" i="1"/>
  <c r="R48" i="1" s="1"/>
  <c r="O49" i="1"/>
  <c r="R49" i="1" s="1"/>
  <c r="O50" i="1"/>
  <c r="R50" i="1" s="1"/>
  <c r="O51" i="1"/>
  <c r="R51" i="1" s="1"/>
  <c r="O52" i="1"/>
  <c r="R52" i="1" s="1"/>
  <c r="O53" i="1"/>
  <c r="R53" i="1" s="1"/>
  <c r="O54" i="1"/>
  <c r="R54" i="1" s="1"/>
  <c r="O55" i="1"/>
  <c r="R55" i="1" s="1"/>
  <c r="O56" i="1"/>
  <c r="R56" i="1" s="1"/>
  <c r="O57" i="1"/>
  <c r="R57" i="1" s="1"/>
  <c r="O58" i="1"/>
  <c r="R58" i="1" s="1"/>
  <c r="O59" i="1"/>
  <c r="R59" i="1" s="1"/>
  <c r="O60" i="1"/>
  <c r="R60" i="1" s="1"/>
  <c r="O61" i="1"/>
  <c r="R61" i="1" s="1"/>
  <c r="O62" i="1"/>
  <c r="R62" i="1" s="1"/>
  <c r="O63" i="1"/>
  <c r="R63" i="1" s="1"/>
  <c r="O64" i="1"/>
  <c r="R64" i="1" s="1"/>
  <c r="O65" i="1"/>
  <c r="R65" i="1" s="1"/>
  <c r="O66" i="1"/>
  <c r="R66" i="1" s="1"/>
  <c r="O67" i="1"/>
  <c r="R67" i="1" s="1"/>
  <c r="O68" i="1"/>
  <c r="R68" i="1" s="1"/>
  <c r="O69" i="1"/>
  <c r="R69" i="1" s="1"/>
  <c r="O70" i="1"/>
  <c r="R70" i="1" s="1"/>
  <c r="O71" i="1"/>
  <c r="R71" i="1" s="1"/>
  <c r="O72" i="1"/>
  <c r="R72" i="1" s="1"/>
  <c r="O73" i="1"/>
  <c r="R73" i="1" s="1"/>
  <c r="O74" i="1"/>
  <c r="R74" i="1" s="1"/>
  <c r="O75" i="1"/>
  <c r="R75" i="1" s="1"/>
  <c r="O76" i="1"/>
  <c r="R76" i="1" s="1"/>
  <c r="O77" i="1"/>
  <c r="R77" i="1" s="1"/>
  <c r="O18" i="1"/>
  <c r="R18" i="1" s="1"/>
  <c r="O19" i="1"/>
  <c r="R19" i="1" s="1"/>
  <c r="O20" i="1"/>
  <c r="R20" i="1" s="1"/>
  <c r="N18" i="1"/>
  <c r="N19" i="1"/>
  <c r="N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18" i="1"/>
  <c r="Q18" i="1" s="1"/>
  <c r="M19" i="1"/>
  <c r="Q19" i="1" s="1"/>
  <c r="M20" i="1"/>
  <c r="G4" i="12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AF63" i="12" s="1"/>
  <c r="G64" i="12"/>
  <c r="AF64" i="12" s="1"/>
  <c r="G65" i="12"/>
  <c r="AF65" i="12" s="1"/>
  <c r="G66" i="12"/>
  <c r="AF66" i="12" s="1"/>
  <c r="G67" i="12"/>
  <c r="AF67" i="12" s="1"/>
  <c r="G68" i="12"/>
  <c r="AF68" i="12" s="1"/>
  <c r="G69" i="12"/>
  <c r="AF69" i="12" s="1"/>
  <c r="G70" i="12"/>
  <c r="AF70" i="12" s="1"/>
  <c r="G71" i="12"/>
  <c r="AF71" i="12" s="1"/>
  <c r="G72" i="12"/>
  <c r="AF72" i="12" s="1"/>
  <c r="G73" i="12"/>
  <c r="AF73" i="12" s="1"/>
  <c r="G74" i="12"/>
  <c r="AF74" i="12" s="1"/>
  <c r="G75" i="12"/>
  <c r="AF75" i="12" s="1"/>
  <c r="G76" i="12"/>
  <c r="AF76" i="12" s="1"/>
  <c r="G77" i="12"/>
  <c r="AF77" i="12" s="1"/>
  <c r="G78" i="12"/>
  <c r="AF78" i="12" s="1"/>
  <c r="G79" i="12"/>
  <c r="AF79" i="12" s="1"/>
  <c r="G80" i="12"/>
  <c r="AF80" i="12" s="1"/>
  <c r="G81" i="12"/>
  <c r="AF81" i="12" s="1"/>
  <c r="G82" i="12"/>
  <c r="AF82" i="12" s="1"/>
  <c r="G83" i="12"/>
  <c r="AF83" i="12" s="1"/>
  <c r="G84" i="12"/>
  <c r="AF84" i="12" s="1"/>
  <c r="G85" i="12"/>
  <c r="AF85" i="12" s="1"/>
  <c r="G86" i="12"/>
  <c r="AF86" i="12" s="1"/>
  <c r="G87" i="12"/>
  <c r="AF87" i="12" s="1"/>
  <c r="G88" i="12"/>
  <c r="AF88" i="12" s="1"/>
  <c r="G89" i="12"/>
  <c r="AF89" i="12" s="1"/>
  <c r="G90" i="12"/>
  <c r="AF90" i="12" s="1"/>
  <c r="G91" i="12"/>
  <c r="AF91" i="12" s="1"/>
  <c r="G92" i="12"/>
  <c r="AF92" i="12" s="1"/>
  <c r="G93" i="12"/>
  <c r="AF93" i="12" s="1"/>
  <c r="G94" i="12"/>
  <c r="AF94" i="12" s="1"/>
  <c r="G95" i="12"/>
  <c r="AF95" i="12" s="1"/>
  <c r="G96" i="12"/>
  <c r="AF96" i="12" s="1"/>
  <c r="G97" i="12"/>
  <c r="AF97" i="12" s="1"/>
  <c r="G98" i="12"/>
  <c r="AF98" i="12" s="1"/>
  <c r="G99" i="12"/>
  <c r="AF99" i="12" s="1"/>
  <c r="G100" i="12"/>
  <c r="AF100" i="12" s="1"/>
  <c r="G101" i="12"/>
  <c r="AF101" i="12" s="1"/>
  <c r="G102" i="12"/>
  <c r="AF102" i="12" s="1"/>
  <c r="G103" i="12"/>
  <c r="AF103" i="12" s="1"/>
  <c r="G104" i="12"/>
  <c r="AF104" i="12" s="1"/>
  <c r="G105" i="12"/>
  <c r="AF105" i="12" s="1"/>
  <c r="G106" i="12"/>
  <c r="AF106" i="12" s="1"/>
  <c r="G107" i="12"/>
  <c r="AF107" i="12" s="1"/>
  <c r="G108" i="12"/>
  <c r="AF108" i="12" s="1"/>
  <c r="G109" i="12"/>
  <c r="AF109" i="12" s="1"/>
  <c r="G110" i="12"/>
  <c r="AF110" i="12" s="1"/>
  <c r="G111" i="12"/>
  <c r="AF111" i="12" s="1"/>
  <c r="G112" i="12"/>
  <c r="AF112" i="12" s="1"/>
  <c r="G113" i="12"/>
  <c r="AF113" i="12" s="1"/>
  <c r="G114" i="12"/>
  <c r="AF114" i="12" s="1"/>
  <c r="G115" i="12"/>
  <c r="AF115" i="12" s="1"/>
  <c r="G116" i="12"/>
  <c r="AF116" i="12" s="1"/>
  <c r="G117" i="12"/>
  <c r="AF117" i="12" s="1"/>
  <c r="G118" i="12"/>
  <c r="AF118" i="12" s="1"/>
  <c r="G119" i="12"/>
  <c r="AF119" i="12" s="1"/>
  <c r="G120" i="12"/>
  <c r="AF120" i="12" s="1"/>
  <c r="G121" i="12"/>
  <c r="AF121" i="12" s="1"/>
  <c r="G122" i="12"/>
  <c r="AF122" i="12" s="1"/>
  <c r="F4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AE63" i="12" s="1"/>
  <c r="F64" i="12"/>
  <c r="AE64" i="12" s="1"/>
  <c r="F65" i="12"/>
  <c r="AE65" i="12" s="1"/>
  <c r="F66" i="12"/>
  <c r="AE66" i="12" s="1"/>
  <c r="F67" i="12"/>
  <c r="AE67" i="12" s="1"/>
  <c r="F68" i="12"/>
  <c r="AE68" i="12" s="1"/>
  <c r="F69" i="12"/>
  <c r="AE69" i="12" s="1"/>
  <c r="F70" i="12"/>
  <c r="AE70" i="12" s="1"/>
  <c r="F71" i="12"/>
  <c r="AE71" i="12" s="1"/>
  <c r="F72" i="12"/>
  <c r="AE72" i="12" s="1"/>
  <c r="F73" i="12"/>
  <c r="AE73" i="12" s="1"/>
  <c r="F74" i="12"/>
  <c r="AE74" i="12" s="1"/>
  <c r="F75" i="12"/>
  <c r="AE75" i="12" s="1"/>
  <c r="F76" i="12"/>
  <c r="AE76" i="12" s="1"/>
  <c r="F77" i="12"/>
  <c r="AE77" i="12" s="1"/>
  <c r="F78" i="12"/>
  <c r="AE78" i="12" s="1"/>
  <c r="F79" i="12"/>
  <c r="AE79" i="12" s="1"/>
  <c r="F80" i="12"/>
  <c r="AE80" i="12" s="1"/>
  <c r="F81" i="12"/>
  <c r="AE81" i="12" s="1"/>
  <c r="F82" i="12"/>
  <c r="AE82" i="12" s="1"/>
  <c r="F83" i="12"/>
  <c r="AE83" i="12" s="1"/>
  <c r="F84" i="12"/>
  <c r="AE84" i="12" s="1"/>
  <c r="F85" i="12"/>
  <c r="AE85" i="12" s="1"/>
  <c r="F86" i="12"/>
  <c r="AE86" i="12" s="1"/>
  <c r="F87" i="12"/>
  <c r="AE87" i="12" s="1"/>
  <c r="F88" i="12"/>
  <c r="AE88" i="12" s="1"/>
  <c r="F89" i="12"/>
  <c r="AE89" i="12" s="1"/>
  <c r="F90" i="12"/>
  <c r="AE90" i="12" s="1"/>
  <c r="F91" i="12"/>
  <c r="AE91" i="12" s="1"/>
  <c r="F92" i="12"/>
  <c r="AE92" i="12" s="1"/>
  <c r="F93" i="12"/>
  <c r="AE93" i="12" s="1"/>
  <c r="F94" i="12"/>
  <c r="AE94" i="12" s="1"/>
  <c r="F95" i="12"/>
  <c r="AE95" i="12" s="1"/>
  <c r="F96" i="12"/>
  <c r="AE96" i="12" s="1"/>
  <c r="F97" i="12"/>
  <c r="AE97" i="12" s="1"/>
  <c r="F98" i="12"/>
  <c r="AE98" i="12" s="1"/>
  <c r="F99" i="12"/>
  <c r="AE99" i="12" s="1"/>
  <c r="F100" i="12"/>
  <c r="AE100" i="12" s="1"/>
  <c r="F101" i="12"/>
  <c r="AE101" i="12" s="1"/>
  <c r="F102" i="12"/>
  <c r="AE102" i="12" s="1"/>
  <c r="F103" i="12"/>
  <c r="AE103" i="12" s="1"/>
  <c r="F104" i="12"/>
  <c r="AE104" i="12" s="1"/>
  <c r="F105" i="12"/>
  <c r="AE105" i="12" s="1"/>
  <c r="F106" i="12"/>
  <c r="AE106" i="12" s="1"/>
  <c r="F107" i="12"/>
  <c r="AE107" i="12" s="1"/>
  <c r="F108" i="12"/>
  <c r="AE108" i="12" s="1"/>
  <c r="F109" i="12"/>
  <c r="AE109" i="12" s="1"/>
  <c r="F110" i="12"/>
  <c r="AE110" i="12" s="1"/>
  <c r="F111" i="12"/>
  <c r="AE111" i="12" s="1"/>
  <c r="F112" i="12"/>
  <c r="AE112" i="12" s="1"/>
  <c r="F113" i="12"/>
  <c r="AE113" i="12" s="1"/>
  <c r="F114" i="12"/>
  <c r="AE114" i="12" s="1"/>
  <c r="F115" i="12"/>
  <c r="AE115" i="12" s="1"/>
  <c r="F116" i="12"/>
  <c r="AE116" i="12" s="1"/>
  <c r="F117" i="12"/>
  <c r="AE117" i="12" s="1"/>
  <c r="F118" i="12"/>
  <c r="AE118" i="12" s="1"/>
  <c r="F119" i="12"/>
  <c r="AE119" i="12" s="1"/>
  <c r="F120" i="12"/>
  <c r="AE120" i="12" s="1"/>
  <c r="F121" i="12"/>
  <c r="AE121" i="12" s="1"/>
  <c r="F122" i="12"/>
  <c r="AE122" i="12" s="1"/>
  <c r="E4" i="12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AD63" i="12" s="1"/>
  <c r="E64" i="12"/>
  <c r="AD64" i="12" s="1"/>
  <c r="E65" i="12"/>
  <c r="AD65" i="12" s="1"/>
  <c r="E66" i="12"/>
  <c r="AD66" i="12" s="1"/>
  <c r="E67" i="12"/>
  <c r="AD67" i="12" s="1"/>
  <c r="E68" i="12"/>
  <c r="AD68" i="12" s="1"/>
  <c r="E69" i="12"/>
  <c r="AD69" i="12" s="1"/>
  <c r="E70" i="12"/>
  <c r="AD70" i="12" s="1"/>
  <c r="E71" i="12"/>
  <c r="AD71" i="12" s="1"/>
  <c r="E72" i="12"/>
  <c r="AD72" i="12" s="1"/>
  <c r="E73" i="12"/>
  <c r="AD73" i="12" s="1"/>
  <c r="E74" i="12"/>
  <c r="AD74" i="12" s="1"/>
  <c r="E75" i="12"/>
  <c r="AD75" i="12" s="1"/>
  <c r="E76" i="12"/>
  <c r="AD76" i="12" s="1"/>
  <c r="E77" i="12"/>
  <c r="AD77" i="12" s="1"/>
  <c r="E78" i="12"/>
  <c r="AD78" i="12" s="1"/>
  <c r="E79" i="12"/>
  <c r="AD79" i="12" s="1"/>
  <c r="E80" i="12"/>
  <c r="AD80" i="12" s="1"/>
  <c r="E81" i="12"/>
  <c r="AD81" i="12" s="1"/>
  <c r="E82" i="12"/>
  <c r="AD82" i="12" s="1"/>
  <c r="E83" i="12"/>
  <c r="AD83" i="12" s="1"/>
  <c r="E84" i="12"/>
  <c r="AD84" i="12" s="1"/>
  <c r="E85" i="12"/>
  <c r="AD85" i="12" s="1"/>
  <c r="E86" i="12"/>
  <c r="AD86" i="12" s="1"/>
  <c r="E87" i="12"/>
  <c r="AD87" i="12" s="1"/>
  <c r="E88" i="12"/>
  <c r="AD88" i="12" s="1"/>
  <c r="E89" i="12"/>
  <c r="AD89" i="12" s="1"/>
  <c r="E90" i="12"/>
  <c r="AD90" i="12" s="1"/>
  <c r="E91" i="12"/>
  <c r="AD91" i="12" s="1"/>
  <c r="E92" i="12"/>
  <c r="AD92" i="12" s="1"/>
  <c r="E93" i="12"/>
  <c r="AD93" i="12" s="1"/>
  <c r="E94" i="12"/>
  <c r="AD94" i="12" s="1"/>
  <c r="E95" i="12"/>
  <c r="AD95" i="12" s="1"/>
  <c r="E96" i="12"/>
  <c r="AD96" i="12" s="1"/>
  <c r="E97" i="12"/>
  <c r="AD97" i="12" s="1"/>
  <c r="E98" i="12"/>
  <c r="AD98" i="12" s="1"/>
  <c r="E99" i="12"/>
  <c r="AD99" i="12" s="1"/>
  <c r="E100" i="12"/>
  <c r="AD100" i="12" s="1"/>
  <c r="E101" i="12"/>
  <c r="AD101" i="12" s="1"/>
  <c r="E102" i="12"/>
  <c r="AD102" i="12" s="1"/>
  <c r="E103" i="12"/>
  <c r="AD103" i="12" s="1"/>
  <c r="E104" i="12"/>
  <c r="AD104" i="12" s="1"/>
  <c r="E105" i="12"/>
  <c r="AD105" i="12" s="1"/>
  <c r="E106" i="12"/>
  <c r="AD106" i="12" s="1"/>
  <c r="E107" i="12"/>
  <c r="AD107" i="12" s="1"/>
  <c r="E108" i="12"/>
  <c r="AD108" i="12" s="1"/>
  <c r="E109" i="12"/>
  <c r="AD109" i="12" s="1"/>
  <c r="E110" i="12"/>
  <c r="AD110" i="12" s="1"/>
  <c r="E111" i="12"/>
  <c r="AD111" i="12" s="1"/>
  <c r="E112" i="12"/>
  <c r="AD112" i="12" s="1"/>
  <c r="E113" i="12"/>
  <c r="AD113" i="12" s="1"/>
  <c r="E114" i="12"/>
  <c r="AD114" i="12" s="1"/>
  <c r="E115" i="12"/>
  <c r="AD115" i="12" s="1"/>
  <c r="E116" i="12"/>
  <c r="AD116" i="12" s="1"/>
  <c r="E117" i="12"/>
  <c r="AD117" i="12" s="1"/>
  <c r="E118" i="12"/>
  <c r="AD118" i="12" s="1"/>
  <c r="E119" i="12"/>
  <c r="AD119" i="12" s="1"/>
  <c r="E120" i="12"/>
  <c r="AD120" i="12" s="1"/>
  <c r="E121" i="12"/>
  <c r="AD121" i="12" s="1"/>
  <c r="E122" i="12"/>
  <c r="AD122" i="12" s="1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AC63" i="12" s="1"/>
  <c r="D64" i="12"/>
  <c r="AC64" i="12" s="1"/>
  <c r="D65" i="12"/>
  <c r="AC65" i="12" s="1"/>
  <c r="D66" i="12"/>
  <c r="AC66" i="12" s="1"/>
  <c r="D67" i="12"/>
  <c r="AC67" i="12" s="1"/>
  <c r="D68" i="12"/>
  <c r="AC68" i="12" s="1"/>
  <c r="D69" i="12"/>
  <c r="AC69" i="12" s="1"/>
  <c r="D70" i="12"/>
  <c r="AC70" i="12" s="1"/>
  <c r="D71" i="12"/>
  <c r="AC71" i="12" s="1"/>
  <c r="D72" i="12"/>
  <c r="AC72" i="12" s="1"/>
  <c r="D73" i="12"/>
  <c r="AC73" i="12" s="1"/>
  <c r="D74" i="12"/>
  <c r="AC74" i="12" s="1"/>
  <c r="D75" i="12"/>
  <c r="AC75" i="12" s="1"/>
  <c r="D76" i="12"/>
  <c r="AC76" i="12" s="1"/>
  <c r="D77" i="12"/>
  <c r="AC77" i="12" s="1"/>
  <c r="D78" i="12"/>
  <c r="AC78" i="12" s="1"/>
  <c r="D79" i="12"/>
  <c r="AC79" i="12" s="1"/>
  <c r="D80" i="12"/>
  <c r="AC80" i="12" s="1"/>
  <c r="D81" i="12"/>
  <c r="AC81" i="12" s="1"/>
  <c r="D82" i="12"/>
  <c r="AC82" i="12" s="1"/>
  <c r="D83" i="12"/>
  <c r="AC83" i="12" s="1"/>
  <c r="D84" i="12"/>
  <c r="AC84" i="12" s="1"/>
  <c r="D85" i="12"/>
  <c r="AC85" i="12" s="1"/>
  <c r="D86" i="12"/>
  <c r="AC86" i="12" s="1"/>
  <c r="D87" i="12"/>
  <c r="AC87" i="12" s="1"/>
  <c r="D88" i="12"/>
  <c r="AC88" i="12" s="1"/>
  <c r="D89" i="12"/>
  <c r="AC89" i="12" s="1"/>
  <c r="D90" i="12"/>
  <c r="AC90" i="12" s="1"/>
  <c r="D91" i="12"/>
  <c r="AC91" i="12" s="1"/>
  <c r="D92" i="12"/>
  <c r="AC92" i="12" s="1"/>
  <c r="D93" i="12"/>
  <c r="AC93" i="12" s="1"/>
  <c r="D94" i="12"/>
  <c r="AC94" i="12" s="1"/>
  <c r="D95" i="12"/>
  <c r="AC95" i="12" s="1"/>
  <c r="D96" i="12"/>
  <c r="AC96" i="12" s="1"/>
  <c r="D97" i="12"/>
  <c r="AC97" i="12" s="1"/>
  <c r="D98" i="12"/>
  <c r="AC98" i="12" s="1"/>
  <c r="D99" i="12"/>
  <c r="AC99" i="12" s="1"/>
  <c r="D100" i="12"/>
  <c r="AC100" i="12" s="1"/>
  <c r="D101" i="12"/>
  <c r="AC101" i="12" s="1"/>
  <c r="D102" i="12"/>
  <c r="AC102" i="12" s="1"/>
  <c r="D103" i="12"/>
  <c r="AC103" i="12" s="1"/>
  <c r="D104" i="12"/>
  <c r="AC104" i="12" s="1"/>
  <c r="D105" i="12"/>
  <c r="AC105" i="12" s="1"/>
  <c r="D106" i="12"/>
  <c r="AC106" i="12" s="1"/>
  <c r="D107" i="12"/>
  <c r="AC107" i="12" s="1"/>
  <c r="D108" i="12"/>
  <c r="AC108" i="12" s="1"/>
  <c r="D109" i="12"/>
  <c r="AC109" i="12" s="1"/>
  <c r="D110" i="12"/>
  <c r="AC110" i="12" s="1"/>
  <c r="D111" i="12"/>
  <c r="AC111" i="12" s="1"/>
  <c r="D112" i="12"/>
  <c r="AC112" i="12" s="1"/>
  <c r="D113" i="12"/>
  <c r="AC113" i="12" s="1"/>
  <c r="D114" i="12"/>
  <c r="AC114" i="12" s="1"/>
  <c r="D115" i="12"/>
  <c r="AC115" i="12" s="1"/>
  <c r="D116" i="12"/>
  <c r="AC116" i="12" s="1"/>
  <c r="D117" i="12"/>
  <c r="AC117" i="12" s="1"/>
  <c r="D118" i="12"/>
  <c r="AC118" i="12" s="1"/>
  <c r="D119" i="12"/>
  <c r="AC119" i="12" s="1"/>
  <c r="D120" i="12"/>
  <c r="AC120" i="12" s="1"/>
  <c r="D121" i="12"/>
  <c r="AC121" i="12" s="1"/>
  <c r="D122" i="12"/>
  <c r="AC122" i="12" s="1"/>
  <c r="C63" i="12"/>
  <c r="AB63" i="12" s="1"/>
  <c r="C64" i="12"/>
  <c r="AB64" i="12" s="1"/>
  <c r="C65" i="12"/>
  <c r="AB65" i="12" s="1"/>
  <c r="C66" i="12"/>
  <c r="AB66" i="12" s="1"/>
  <c r="C67" i="12"/>
  <c r="AB67" i="12" s="1"/>
  <c r="C68" i="12"/>
  <c r="AB68" i="12" s="1"/>
  <c r="C69" i="12"/>
  <c r="AB69" i="12" s="1"/>
  <c r="C70" i="12"/>
  <c r="AB70" i="12" s="1"/>
  <c r="C71" i="12"/>
  <c r="AB71" i="12" s="1"/>
  <c r="C72" i="12"/>
  <c r="AB72" i="12" s="1"/>
  <c r="C73" i="12"/>
  <c r="AB73" i="12" s="1"/>
  <c r="C74" i="12"/>
  <c r="AB74" i="12" s="1"/>
  <c r="C75" i="12"/>
  <c r="AB75" i="12" s="1"/>
  <c r="C76" i="12"/>
  <c r="AB76" i="12" s="1"/>
  <c r="C77" i="12"/>
  <c r="AB77" i="12" s="1"/>
  <c r="C78" i="12"/>
  <c r="AB78" i="12" s="1"/>
  <c r="C79" i="12"/>
  <c r="AB79" i="12" s="1"/>
  <c r="C80" i="12"/>
  <c r="AB80" i="12" s="1"/>
  <c r="C81" i="12"/>
  <c r="AB81" i="12" s="1"/>
  <c r="C82" i="12"/>
  <c r="AB82" i="12" s="1"/>
  <c r="C83" i="12"/>
  <c r="AB83" i="12" s="1"/>
  <c r="C84" i="12"/>
  <c r="AB84" i="12" s="1"/>
  <c r="C85" i="12"/>
  <c r="AB85" i="12" s="1"/>
  <c r="C86" i="12"/>
  <c r="AB86" i="12" s="1"/>
  <c r="C87" i="12"/>
  <c r="AB87" i="12" s="1"/>
  <c r="C88" i="12"/>
  <c r="AB88" i="12" s="1"/>
  <c r="C89" i="12"/>
  <c r="AB89" i="12" s="1"/>
  <c r="C90" i="12"/>
  <c r="AB90" i="12" s="1"/>
  <c r="C91" i="12"/>
  <c r="AB91" i="12" s="1"/>
  <c r="C92" i="12"/>
  <c r="AB92" i="12" s="1"/>
  <c r="C93" i="12"/>
  <c r="AB93" i="12" s="1"/>
  <c r="C94" i="12"/>
  <c r="AB94" i="12" s="1"/>
  <c r="C95" i="12"/>
  <c r="AB95" i="12" s="1"/>
  <c r="C96" i="12"/>
  <c r="AB96" i="12" s="1"/>
  <c r="C97" i="12"/>
  <c r="AB97" i="12" s="1"/>
  <c r="C98" i="12"/>
  <c r="AB98" i="12" s="1"/>
  <c r="C99" i="12"/>
  <c r="AB99" i="12" s="1"/>
  <c r="C100" i="12"/>
  <c r="AB100" i="12" s="1"/>
  <c r="C101" i="12"/>
  <c r="AB101" i="12" s="1"/>
  <c r="C102" i="12"/>
  <c r="AB102" i="12" s="1"/>
  <c r="C103" i="12"/>
  <c r="AB103" i="12" s="1"/>
  <c r="C104" i="12"/>
  <c r="AB104" i="12" s="1"/>
  <c r="C105" i="12"/>
  <c r="AB105" i="12" s="1"/>
  <c r="C106" i="12"/>
  <c r="AB106" i="12" s="1"/>
  <c r="C107" i="12"/>
  <c r="AB107" i="12" s="1"/>
  <c r="C108" i="12"/>
  <c r="AB108" i="12" s="1"/>
  <c r="C109" i="12"/>
  <c r="AB109" i="12" s="1"/>
  <c r="C110" i="12"/>
  <c r="AB110" i="12" s="1"/>
  <c r="C111" i="12"/>
  <c r="AB111" i="12" s="1"/>
  <c r="C112" i="12"/>
  <c r="AB112" i="12" s="1"/>
  <c r="C113" i="12"/>
  <c r="AB113" i="12" s="1"/>
  <c r="C114" i="12"/>
  <c r="AB114" i="12" s="1"/>
  <c r="C115" i="12"/>
  <c r="AB115" i="12" s="1"/>
  <c r="C116" i="12"/>
  <c r="AB116" i="12" s="1"/>
  <c r="C117" i="12"/>
  <c r="AB117" i="12" s="1"/>
  <c r="C118" i="12"/>
  <c r="AB118" i="12" s="1"/>
  <c r="C119" i="12"/>
  <c r="AB119" i="12" s="1"/>
  <c r="C120" i="12"/>
  <c r="AB120" i="12" s="1"/>
  <c r="C121" i="12"/>
  <c r="AB121" i="12" s="1"/>
  <c r="C122" i="12"/>
  <c r="AB122" i="12" s="1"/>
  <c r="A63" i="12"/>
  <c r="Z3" i="12" s="1"/>
  <c r="B63" i="12"/>
  <c r="AA3" i="12" s="1"/>
  <c r="A64" i="12"/>
  <c r="Z4" i="12" s="1"/>
  <c r="B64" i="12"/>
  <c r="AA4" i="12" s="1"/>
  <c r="A65" i="12"/>
  <c r="Z5" i="12" s="1"/>
  <c r="B65" i="12"/>
  <c r="AA5" i="12" s="1"/>
  <c r="A66" i="12"/>
  <c r="Z6" i="12" s="1"/>
  <c r="B66" i="12"/>
  <c r="AA6" i="12" s="1"/>
  <c r="A67" i="12"/>
  <c r="Z7" i="12" s="1"/>
  <c r="B67" i="12"/>
  <c r="AA7" i="12" s="1"/>
  <c r="A68" i="12"/>
  <c r="Z8" i="12" s="1"/>
  <c r="B68" i="12"/>
  <c r="AA8" i="12" s="1"/>
  <c r="A69" i="12"/>
  <c r="Z9" i="12" s="1"/>
  <c r="B69" i="12"/>
  <c r="AA9" i="12" s="1"/>
  <c r="A70" i="12"/>
  <c r="Z10" i="12" s="1"/>
  <c r="B70" i="12"/>
  <c r="AA10" i="12" s="1"/>
  <c r="A71" i="12"/>
  <c r="Z11" i="12" s="1"/>
  <c r="B71" i="12"/>
  <c r="AA11" i="12" s="1"/>
  <c r="A72" i="12"/>
  <c r="Z12" i="12" s="1"/>
  <c r="B72" i="12"/>
  <c r="AA12" i="12" s="1"/>
  <c r="A73" i="12"/>
  <c r="Z13" i="12" s="1"/>
  <c r="B73" i="12"/>
  <c r="AA13" i="12" s="1"/>
  <c r="A74" i="12"/>
  <c r="Z14" i="12" s="1"/>
  <c r="B74" i="12"/>
  <c r="AA14" i="12" s="1"/>
  <c r="A75" i="12"/>
  <c r="Z15" i="12" s="1"/>
  <c r="B75" i="12"/>
  <c r="AA15" i="12" s="1"/>
  <c r="A76" i="12"/>
  <c r="Z16" i="12" s="1"/>
  <c r="B76" i="12"/>
  <c r="AA16" i="12" s="1"/>
  <c r="A77" i="12"/>
  <c r="Z17" i="12" s="1"/>
  <c r="B77" i="12"/>
  <c r="AA17" i="12" s="1"/>
  <c r="A78" i="12"/>
  <c r="Z18" i="12" s="1"/>
  <c r="B78" i="12"/>
  <c r="AA18" i="12" s="1"/>
  <c r="A79" i="12"/>
  <c r="Z19" i="12" s="1"/>
  <c r="B79" i="12"/>
  <c r="AA19" i="12" s="1"/>
  <c r="A80" i="12"/>
  <c r="Z20" i="12" s="1"/>
  <c r="B80" i="12"/>
  <c r="AA20" i="12" s="1"/>
  <c r="A81" i="12"/>
  <c r="Z21" i="12" s="1"/>
  <c r="B81" i="12"/>
  <c r="AA21" i="12" s="1"/>
  <c r="A82" i="12"/>
  <c r="Z22" i="12" s="1"/>
  <c r="B82" i="12"/>
  <c r="AA22" i="12" s="1"/>
  <c r="A83" i="12"/>
  <c r="Z23" i="12" s="1"/>
  <c r="B83" i="12"/>
  <c r="AA23" i="12" s="1"/>
  <c r="A84" i="12"/>
  <c r="Z24" i="12" s="1"/>
  <c r="B84" i="12"/>
  <c r="AA24" i="12" s="1"/>
  <c r="A85" i="12"/>
  <c r="Z25" i="12" s="1"/>
  <c r="B85" i="12"/>
  <c r="AA25" i="12" s="1"/>
  <c r="A86" i="12"/>
  <c r="Z26" i="12" s="1"/>
  <c r="B86" i="12"/>
  <c r="AA26" i="12" s="1"/>
  <c r="A87" i="12"/>
  <c r="Z27" i="12" s="1"/>
  <c r="B87" i="12"/>
  <c r="AA27" i="12" s="1"/>
  <c r="A88" i="12"/>
  <c r="Z28" i="12" s="1"/>
  <c r="B88" i="12"/>
  <c r="AA28" i="12" s="1"/>
  <c r="A89" i="12"/>
  <c r="Z29" i="12" s="1"/>
  <c r="B89" i="12"/>
  <c r="AA29" i="12" s="1"/>
  <c r="A90" i="12"/>
  <c r="Z30" i="12" s="1"/>
  <c r="B90" i="12"/>
  <c r="AA30" i="12" s="1"/>
  <c r="A91" i="12"/>
  <c r="Z31" i="12" s="1"/>
  <c r="B91" i="12"/>
  <c r="AA31" i="12" s="1"/>
  <c r="A92" i="12"/>
  <c r="Z32" i="12" s="1"/>
  <c r="B92" i="12"/>
  <c r="AA32" i="12" s="1"/>
  <c r="A93" i="12"/>
  <c r="Z33" i="12" s="1"/>
  <c r="B93" i="12"/>
  <c r="AA33" i="12" s="1"/>
  <c r="A94" i="12"/>
  <c r="Z34" i="12" s="1"/>
  <c r="B94" i="12"/>
  <c r="AA34" i="12" s="1"/>
  <c r="A95" i="12"/>
  <c r="Z35" i="12" s="1"/>
  <c r="B95" i="12"/>
  <c r="AA35" i="12" s="1"/>
  <c r="A96" i="12"/>
  <c r="Z36" i="12" s="1"/>
  <c r="B96" i="12"/>
  <c r="AA36" i="12" s="1"/>
  <c r="A97" i="12"/>
  <c r="Z37" i="12" s="1"/>
  <c r="B97" i="12"/>
  <c r="AA37" i="12" s="1"/>
  <c r="A98" i="12"/>
  <c r="Z38" i="12" s="1"/>
  <c r="B98" i="12"/>
  <c r="AA38" i="12" s="1"/>
  <c r="A99" i="12"/>
  <c r="Z39" i="12" s="1"/>
  <c r="B99" i="12"/>
  <c r="AA39" i="12" s="1"/>
  <c r="A100" i="12"/>
  <c r="Z40" i="12" s="1"/>
  <c r="B100" i="12"/>
  <c r="AA40" i="12" s="1"/>
  <c r="A101" i="12"/>
  <c r="Z41" i="12" s="1"/>
  <c r="B101" i="12"/>
  <c r="AA41" i="12" s="1"/>
  <c r="A102" i="12"/>
  <c r="Z42" i="12" s="1"/>
  <c r="B102" i="12"/>
  <c r="AA42" i="12" s="1"/>
  <c r="A103" i="12"/>
  <c r="Z43" i="12" s="1"/>
  <c r="B103" i="12"/>
  <c r="AA43" i="12" s="1"/>
  <c r="A104" i="12"/>
  <c r="Z44" i="12" s="1"/>
  <c r="B104" i="12"/>
  <c r="AA44" i="12" s="1"/>
  <c r="A105" i="12"/>
  <c r="Z45" i="12" s="1"/>
  <c r="B105" i="12"/>
  <c r="AA45" i="12" s="1"/>
  <c r="A106" i="12"/>
  <c r="Z46" i="12" s="1"/>
  <c r="B106" i="12"/>
  <c r="AA46" i="12" s="1"/>
  <c r="A107" i="12"/>
  <c r="Z47" i="12" s="1"/>
  <c r="B107" i="12"/>
  <c r="AA47" i="12" s="1"/>
  <c r="A108" i="12"/>
  <c r="Z48" i="12" s="1"/>
  <c r="B108" i="12"/>
  <c r="AA48" i="12" s="1"/>
  <c r="A109" i="12"/>
  <c r="Z49" i="12" s="1"/>
  <c r="B109" i="12"/>
  <c r="AA49" i="12" s="1"/>
  <c r="A110" i="12"/>
  <c r="Z50" i="12" s="1"/>
  <c r="B110" i="12"/>
  <c r="AA50" i="12" s="1"/>
  <c r="A111" i="12"/>
  <c r="Z51" i="12" s="1"/>
  <c r="B111" i="12"/>
  <c r="AA51" i="12" s="1"/>
  <c r="A112" i="12"/>
  <c r="Z52" i="12" s="1"/>
  <c r="B112" i="12"/>
  <c r="AA52" i="12" s="1"/>
  <c r="A113" i="12"/>
  <c r="Z53" i="12" s="1"/>
  <c r="B113" i="12"/>
  <c r="AA53" i="12" s="1"/>
  <c r="A114" i="12"/>
  <c r="Z54" i="12" s="1"/>
  <c r="B114" i="12"/>
  <c r="AA54" i="12" s="1"/>
  <c r="A115" i="12"/>
  <c r="Z55" i="12" s="1"/>
  <c r="B115" i="12"/>
  <c r="AA55" i="12" s="1"/>
  <c r="A116" i="12"/>
  <c r="Z56" i="12" s="1"/>
  <c r="B116" i="12"/>
  <c r="AA56" i="12" s="1"/>
  <c r="A117" i="12"/>
  <c r="Z57" i="12" s="1"/>
  <c r="B117" i="12"/>
  <c r="AA57" i="12" s="1"/>
  <c r="A118" i="12"/>
  <c r="Z58" i="12" s="1"/>
  <c r="B118" i="12"/>
  <c r="AA58" i="12" s="1"/>
  <c r="A119" i="12"/>
  <c r="Z59" i="12" s="1"/>
  <c r="B119" i="12"/>
  <c r="AA59" i="12" s="1"/>
  <c r="A120" i="12"/>
  <c r="Z60" i="12" s="1"/>
  <c r="B120" i="12"/>
  <c r="AA60" i="12" s="1"/>
  <c r="A121" i="12"/>
  <c r="Z61" i="12" s="1"/>
  <c r="B121" i="12"/>
  <c r="AA61" i="12" s="1"/>
  <c r="A122" i="12"/>
  <c r="Z62" i="12" s="1"/>
  <c r="B122" i="12"/>
  <c r="AA62" i="12" s="1"/>
  <c r="C4" i="12"/>
  <c r="AB4" i="12" s="1"/>
  <c r="C5" i="12"/>
  <c r="AB5" i="12" s="1"/>
  <c r="C6" i="12"/>
  <c r="AB6" i="12" s="1"/>
  <c r="C7" i="12"/>
  <c r="AB7" i="12" s="1"/>
  <c r="C8" i="12"/>
  <c r="AB8" i="12" s="1"/>
  <c r="C9" i="12"/>
  <c r="AB9" i="12" s="1"/>
  <c r="C10" i="12"/>
  <c r="AB10" i="12" s="1"/>
  <c r="C11" i="12"/>
  <c r="AB11" i="12" s="1"/>
  <c r="C12" i="12"/>
  <c r="AB12" i="12" s="1"/>
  <c r="C13" i="12"/>
  <c r="AB13" i="12" s="1"/>
  <c r="C14" i="12"/>
  <c r="AB14" i="12" s="1"/>
  <c r="C15" i="12"/>
  <c r="AB15" i="12" s="1"/>
  <c r="C16" i="12"/>
  <c r="AB16" i="12" s="1"/>
  <c r="C17" i="12"/>
  <c r="AB17" i="12" s="1"/>
  <c r="C18" i="12"/>
  <c r="AB18" i="12" s="1"/>
  <c r="C19" i="12"/>
  <c r="AB19" i="12" s="1"/>
  <c r="C20" i="12"/>
  <c r="AB20" i="12" s="1"/>
  <c r="C21" i="12"/>
  <c r="AB21" i="12" s="1"/>
  <c r="C22" i="12"/>
  <c r="AB22" i="12" s="1"/>
  <c r="C23" i="12"/>
  <c r="AB23" i="12" s="1"/>
  <c r="C24" i="12"/>
  <c r="AB24" i="12" s="1"/>
  <c r="C25" i="12"/>
  <c r="AB25" i="12" s="1"/>
  <c r="C26" i="12"/>
  <c r="AB26" i="12" s="1"/>
  <c r="C27" i="12"/>
  <c r="AB27" i="12" s="1"/>
  <c r="C28" i="12"/>
  <c r="AB28" i="12" s="1"/>
  <c r="C29" i="12"/>
  <c r="AB29" i="12" s="1"/>
  <c r="C30" i="12"/>
  <c r="AB30" i="12" s="1"/>
  <c r="C31" i="12"/>
  <c r="AB31" i="12" s="1"/>
  <c r="C32" i="12"/>
  <c r="AB32" i="12" s="1"/>
  <c r="C33" i="12"/>
  <c r="AB33" i="12" s="1"/>
  <c r="C34" i="12"/>
  <c r="AB34" i="12" s="1"/>
  <c r="C35" i="12"/>
  <c r="AB35" i="12" s="1"/>
  <c r="C36" i="12"/>
  <c r="AB36" i="12" s="1"/>
  <c r="C37" i="12"/>
  <c r="AB37" i="12" s="1"/>
  <c r="C38" i="12"/>
  <c r="AB38" i="12" s="1"/>
  <c r="C39" i="12"/>
  <c r="AB39" i="12" s="1"/>
  <c r="C40" i="12"/>
  <c r="AB40" i="12" s="1"/>
  <c r="C41" i="12"/>
  <c r="AB41" i="12" s="1"/>
  <c r="C42" i="12"/>
  <c r="AB42" i="12" s="1"/>
  <c r="C43" i="12"/>
  <c r="AB43" i="12" s="1"/>
  <c r="C44" i="12"/>
  <c r="AB44" i="12" s="1"/>
  <c r="C45" i="12"/>
  <c r="AB45" i="12" s="1"/>
  <c r="C46" i="12"/>
  <c r="AB46" i="12" s="1"/>
  <c r="C47" i="12"/>
  <c r="AB47" i="12" s="1"/>
  <c r="C48" i="12"/>
  <c r="AB48" i="12" s="1"/>
  <c r="C49" i="12"/>
  <c r="AB49" i="12" s="1"/>
  <c r="C50" i="12"/>
  <c r="AB50" i="12" s="1"/>
  <c r="C51" i="12"/>
  <c r="AB51" i="12" s="1"/>
  <c r="C52" i="12"/>
  <c r="AB52" i="12" s="1"/>
  <c r="C53" i="12"/>
  <c r="AB53" i="12" s="1"/>
  <c r="C54" i="12"/>
  <c r="AB54" i="12" s="1"/>
  <c r="C55" i="12"/>
  <c r="AB55" i="12" s="1"/>
  <c r="C56" i="12"/>
  <c r="AB56" i="12" s="1"/>
  <c r="C57" i="12"/>
  <c r="AB57" i="12" s="1"/>
  <c r="C58" i="12"/>
  <c r="AB58" i="12" s="1"/>
  <c r="C59" i="12"/>
  <c r="AB59" i="12" s="1"/>
  <c r="C60" i="12"/>
  <c r="AB60" i="12" s="1"/>
  <c r="C61" i="12"/>
  <c r="AB61" i="12" s="1"/>
  <c r="C62" i="12"/>
  <c r="AB62" i="12" s="1"/>
  <c r="A61" i="12"/>
  <c r="B61" i="12"/>
  <c r="A62" i="12"/>
  <c r="B62" i="12"/>
  <c r="A53" i="12"/>
  <c r="B53" i="12"/>
  <c r="A54" i="12"/>
  <c r="B54" i="12"/>
  <c r="A55" i="12"/>
  <c r="B55" i="12"/>
  <c r="A56" i="12"/>
  <c r="B56" i="12"/>
  <c r="A57" i="12"/>
  <c r="B57" i="12"/>
  <c r="A58" i="12"/>
  <c r="B58" i="12"/>
  <c r="A59" i="12"/>
  <c r="B59" i="12"/>
  <c r="A60" i="12"/>
  <c r="B60" i="12"/>
  <c r="A4" i="12"/>
  <c r="B4" i="12"/>
  <c r="A5" i="12"/>
  <c r="B5" i="12"/>
  <c r="A6" i="12"/>
  <c r="B6" i="12"/>
  <c r="A7" i="12"/>
  <c r="J3" i="12" s="1"/>
  <c r="B7" i="12"/>
  <c r="A8" i="12"/>
  <c r="B8" i="12"/>
  <c r="A9" i="12"/>
  <c r="B9" i="12"/>
  <c r="A10" i="12"/>
  <c r="B10" i="12"/>
  <c r="A11" i="12"/>
  <c r="B11" i="12"/>
  <c r="A12" i="12"/>
  <c r="B12" i="12"/>
  <c r="A13" i="12"/>
  <c r="B13" i="12"/>
  <c r="A14" i="12"/>
  <c r="B14" i="12"/>
  <c r="A15" i="12"/>
  <c r="B15" i="12"/>
  <c r="A16" i="12"/>
  <c r="B16" i="12"/>
  <c r="A17" i="12"/>
  <c r="B17" i="12"/>
  <c r="A18" i="12"/>
  <c r="B18" i="12"/>
  <c r="A19" i="12"/>
  <c r="B19" i="12"/>
  <c r="A20" i="12"/>
  <c r="B20" i="12"/>
  <c r="A21" i="12"/>
  <c r="B21" i="12"/>
  <c r="A22" i="12"/>
  <c r="B22" i="12"/>
  <c r="K3" i="12" s="1"/>
  <c r="A23" i="12"/>
  <c r="B23" i="12"/>
  <c r="A24" i="12"/>
  <c r="B24" i="12"/>
  <c r="A25" i="12"/>
  <c r="B25" i="12"/>
  <c r="A26" i="12"/>
  <c r="B26" i="12"/>
  <c r="A27" i="12"/>
  <c r="B27" i="12"/>
  <c r="A28" i="12"/>
  <c r="B28" i="12"/>
  <c r="A29" i="12"/>
  <c r="B29" i="12"/>
  <c r="A30" i="12"/>
  <c r="B30" i="12"/>
  <c r="A31" i="12"/>
  <c r="B31" i="12"/>
  <c r="A32" i="12"/>
  <c r="B32" i="12"/>
  <c r="A33" i="12"/>
  <c r="B33" i="12"/>
  <c r="A34" i="12"/>
  <c r="B34" i="12"/>
  <c r="A35" i="12"/>
  <c r="B35" i="12"/>
  <c r="A36" i="12"/>
  <c r="B36" i="12"/>
  <c r="A37" i="12"/>
  <c r="B37" i="12"/>
  <c r="A38" i="12"/>
  <c r="B38" i="12"/>
  <c r="A39" i="12"/>
  <c r="B39" i="12"/>
  <c r="A40" i="12"/>
  <c r="B40" i="12"/>
  <c r="A41" i="12"/>
  <c r="B41" i="12"/>
  <c r="A42" i="12"/>
  <c r="B42" i="12"/>
  <c r="A43" i="12"/>
  <c r="B43" i="12"/>
  <c r="A44" i="12"/>
  <c r="B44" i="12"/>
  <c r="A45" i="12"/>
  <c r="B45" i="12"/>
  <c r="A46" i="12"/>
  <c r="B46" i="12"/>
  <c r="A47" i="12"/>
  <c r="J8" i="12" s="1"/>
  <c r="B47" i="12"/>
  <c r="A48" i="12"/>
  <c r="B48" i="12"/>
  <c r="A49" i="12"/>
  <c r="B49" i="12"/>
  <c r="A50" i="12"/>
  <c r="B50" i="12"/>
  <c r="A51" i="12"/>
  <c r="B51" i="12"/>
  <c r="A52" i="12"/>
  <c r="B52" i="12"/>
  <c r="E3" i="12"/>
  <c r="F3" i="12"/>
  <c r="G3" i="12"/>
  <c r="D3" i="12"/>
  <c r="C3" i="12"/>
  <c r="AB3" i="12" s="1"/>
  <c r="B3" i="12"/>
  <c r="A3" i="12"/>
  <c r="J13" i="12" s="1"/>
  <c r="C59" i="11"/>
  <c r="AB59" i="11" s="1"/>
  <c r="C60" i="11"/>
  <c r="AB60" i="11" s="1"/>
  <c r="C61" i="11"/>
  <c r="AB61" i="11" s="1"/>
  <c r="C62" i="11"/>
  <c r="AB62" i="11" s="1"/>
  <c r="C4" i="11"/>
  <c r="AB4" i="11" s="1"/>
  <c r="C5" i="11"/>
  <c r="AB5" i="11" s="1"/>
  <c r="C6" i="11"/>
  <c r="AB6" i="11" s="1"/>
  <c r="C7" i="11"/>
  <c r="C8" i="11"/>
  <c r="AB8" i="11" s="1"/>
  <c r="C9" i="11"/>
  <c r="AB9" i="11" s="1"/>
  <c r="C10" i="11"/>
  <c r="AB10" i="11" s="1"/>
  <c r="C11" i="11"/>
  <c r="AB11" i="11" s="1"/>
  <c r="C12" i="11"/>
  <c r="AB12" i="11" s="1"/>
  <c r="C13" i="11"/>
  <c r="AB13" i="11" s="1"/>
  <c r="C14" i="11"/>
  <c r="AB14" i="11" s="1"/>
  <c r="C15" i="11"/>
  <c r="AB15" i="11" s="1"/>
  <c r="C16" i="11"/>
  <c r="AB16" i="11" s="1"/>
  <c r="C17" i="11"/>
  <c r="AB17" i="11" s="1"/>
  <c r="C18" i="11"/>
  <c r="AB18" i="11" s="1"/>
  <c r="C19" i="11"/>
  <c r="AB19" i="11" s="1"/>
  <c r="C20" i="11"/>
  <c r="AB20" i="11" s="1"/>
  <c r="C21" i="11"/>
  <c r="AB21" i="11" s="1"/>
  <c r="C22" i="11"/>
  <c r="AB22" i="11" s="1"/>
  <c r="C23" i="11"/>
  <c r="AB23" i="11" s="1"/>
  <c r="C24" i="11"/>
  <c r="AB24" i="11" s="1"/>
  <c r="C25" i="11"/>
  <c r="AB25" i="11" s="1"/>
  <c r="C26" i="11"/>
  <c r="AB26" i="11" s="1"/>
  <c r="C27" i="11"/>
  <c r="AB27" i="11" s="1"/>
  <c r="C28" i="11"/>
  <c r="AB28" i="11" s="1"/>
  <c r="C29" i="11"/>
  <c r="AB29" i="11" s="1"/>
  <c r="C30" i="11"/>
  <c r="AB30" i="11" s="1"/>
  <c r="C31" i="11"/>
  <c r="AB31" i="11" s="1"/>
  <c r="C32" i="11"/>
  <c r="AB32" i="11" s="1"/>
  <c r="C33" i="11"/>
  <c r="AB33" i="11" s="1"/>
  <c r="C34" i="11"/>
  <c r="AB34" i="11" s="1"/>
  <c r="C35" i="11"/>
  <c r="AB35" i="11" s="1"/>
  <c r="C36" i="11"/>
  <c r="AB36" i="11" s="1"/>
  <c r="C37" i="11"/>
  <c r="AB37" i="11" s="1"/>
  <c r="C38" i="11"/>
  <c r="AB38" i="11" s="1"/>
  <c r="C39" i="11"/>
  <c r="AB39" i="11" s="1"/>
  <c r="C40" i="11"/>
  <c r="AB40" i="11" s="1"/>
  <c r="C41" i="11"/>
  <c r="AB41" i="11" s="1"/>
  <c r="C42" i="11"/>
  <c r="AB42" i="11" s="1"/>
  <c r="C43" i="11"/>
  <c r="AB43" i="11" s="1"/>
  <c r="C44" i="11"/>
  <c r="AB44" i="11" s="1"/>
  <c r="C45" i="11"/>
  <c r="AB45" i="11" s="1"/>
  <c r="C46" i="11"/>
  <c r="AB46" i="11" s="1"/>
  <c r="C47" i="11"/>
  <c r="C48" i="11"/>
  <c r="AB48" i="11" s="1"/>
  <c r="C49" i="11"/>
  <c r="AB49" i="11" s="1"/>
  <c r="C50" i="11"/>
  <c r="AB50" i="11" s="1"/>
  <c r="C51" i="11"/>
  <c r="AB51" i="11" s="1"/>
  <c r="C52" i="11"/>
  <c r="AB52" i="11" s="1"/>
  <c r="C53" i="11"/>
  <c r="AB53" i="11" s="1"/>
  <c r="C54" i="11"/>
  <c r="AB54" i="11" s="1"/>
  <c r="C55" i="11"/>
  <c r="AB55" i="11" s="1"/>
  <c r="C56" i="11"/>
  <c r="AB56" i="11" s="1"/>
  <c r="C57" i="11"/>
  <c r="AB57" i="11" s="1"/>
  <c r="C58" i="11"/>
  <c r="AB58" i="11" s="1"/>
  <c r="J3" i="11"/>
  <c r="K3" i="11"/>
  <c r="J8" i="11"/>
  <c r="B3" i="11"/>
  <c r="O197" i="1"/>
  <c r="R197" i="1" s="1"/>
  <c r="N197" i="1"/>
  <c r="M197" i="1"/>
  <c r="L197" i="1"/>
  <c r="O137" i="1"/>
  <c r="R137" i="1" s="1"/>
  <c r="N137" i="1"/>
  <c r="M137" i="1"/>
  <c r="L137" i="1"/>
  <c r="N77" i="1"/>
  <c r="N21" i="1"/>
  <c r="AC45" i="12" l="1"/>
  <c r="D106" i="19"/>
  <c r="AD52" i="12"/>
  <c r="E113" i="19"/>
  <c r="J113" i="19" s="1"/>
  <c r="AD44" i="12"/>
  <c r="E105" i="19"/>
  <c r="J105" i="19" s="1"/>
  <c r="AD40" i="12"/>
  <c r="E101" i="19"/>
  <c r="J101" i="19" s="1"/>
  <c r="AD36" i="12"/>
  <c r="E97" i="19"/>
  <c r="J97" i="19" s="1"/>
  <c r="AD32" i="12"/>
  <c r="E93" i="19"/>
  <c r="J93" i="19" s="1"/>
  <c r="AD28" i="12"/>
  <c r="E89" i="19"/>
  <c r="J89" i="19" s="1"/>
  <c r="AD24" i="12"/>
  <c r="E85" i="19"/>
  <c r="J85" i="19" s="1"/>
  <c r="AD20" i="12"/>
  <c r="E81" i="19"/>
  <c r="J81" i="19" s="1"/>
  <c r="AD16" i="12"/>
  <c r="E77" i="19"/>
  <c r="J77" i="19" s="1"/>
  <c r="AD12" i="12"/>
  <c r="E73" i="19"/>
  <c r="J73" i="19" s="1"/>
  <c r="AD8" i="12"/>
  <c r="E69" i="19"/>
  <c r="J69" i="19" s="1"/>
  <c r="AE59" i="12"/>
  <c r="F120" i="19"/>
  <c r="K120" i="19" s="1"/>
  <c r="AE55" i="12"/>
  <c r="F116" i="19"/>
  <c r="K116" i="19" s="1"/>
  <c r="AE51" i="12"/>
  <c r="F112" i="19"/>
  <c r="K112" i="19" s="1"/>
  <c r="AE47" i="12"/>
  <c r="F108" i="19"/>
  <c r="K108" i="19" s="1"/>
  <c r="AE43" i="12"/>
  <c r="F104" i="19"/>
  <c r="K104" i="19" s="1"/>
  <c r="AE39" i="12"/>
  <c r="F100" i="19"/>
  <c r="K100" i="19" s="1"/>
  <c r="AE35" i="12"/>
  <c r="F96" i="19"/>
  <c r="K96" i="19" s="1"/>
  <c r="AE31" i="12"/>
  <c r="F92" i="19"/>
  <c r="K92" i="19" s="1"/>
  <c r="AE27" i="12"/>
  <c r="F88" i="19"/>
  <c r="K88" i="19" s="1"/>
  <c r="AE23" i="12"/>
  <c r="F84" i="19"/>
  <c r="K84" i="19" s="1"/>
  <c r="AE19" i="12"/>
  <c r="F80" i="19"/>
  <c r="K80" i="19" s="1"/>
  <c r="AE15" i="12"/>
  <c r="F76" i="19"/>
  <c r="K76" i="19" s="1"/>
  <c r="AE11" i="12"/>
  <c r="F72" i="19"/>
  <c r="K72" i="19" s="1"/>
  <c r="AE7" i="12"/>
  <c r="F68" i="19"/>
  <c r="K68" i="19" s="1"/>
  <c r="AF62" i="12"/>
  <c r="G123" i="19"/>
  <c r="L123" i="19" s="1"/>
  <c r="AF58" i="12"/>
  <c r="G119" i="19"/>
  <c r="L119" i="19" s="1"/>
  <c r="AF54" i="12"/>
  <c r="G115" i="19"/>
  <c r="L115" i="19" s="1"/>
  <c r="AF50" i="12"/>
  <c r="G111" i="19"/>
  <c r="L111" i="19" s="1"/>
  <c r="AF46" i="12"/>
  <c r="G107" i="19"/>
  <c r="L107" i="19" s="1"/>
  <c r="AF42" i="12"/>
  <c r="G103" i="19"/>
  <c r="L103" i="19" s="1"/>
  <c r="AF38" i="12"/>
  <c r="G99" i="19"/>
  <c r="L99" i="19" s="1"/>
  <c r="AF34" i="12"/>
  <c r="G95" i="19"/>
  <c r="L95" i="19" s="1"/>
  <c r="AF30" i="12"/>
  <c r="G91" i="19"/>
  <c r="L91" i="19" s="1"/>
  <c r="AF26" i="12"/>
  <c r="G87" i="19"/>
  <c r="L87" i="19" s="1"/>
  <c r="AF22" i="12"/>
  <c r="G83" i="19"/>
  <c r="L83" i="19" s="1"/>
  <c r="AF18" i="12"/>
  <c r="G79" i="19"/>
  <c r="L79" i="19" s="1"/>
  <c r="AF14" i="12"/>
  <c r="G75" i="19"/>
  <c r="L75" i="19" s="1"/>
  <c r="AF10" i="12"/>
  <c r="G71" i="19"/>
  <c r="L71" i="19" s="1"/>
  <c r="AF6" i="12"/>
  <c r="G67" i="19"/>
  <c r="L67" i="19" s="1"/>
  <c r="P4" i="19"/>
  <c r="AC61" i="12"/>
  <c r="D122" i="19"/>
  <c r="AC53" i="12"/>
  <c r="D114" i="19"/>
  <c r="AC41" i="12"/>
  <c r="D102" i="19"/>
  <c r="AC33" i="12"/>
  <c r="D94" i="19"/>
  <c r="AC25" i="12"/>
  <c r="D86" i="19"/>
  <c r="AC17" i="12"/>
  <c r="D78" i="19"/>
  <c r="AC9" i="12"/>
  <c r="D70" i="19"/>
  <c r="AC5" i="12"/>
  <c r="D66" i="19"/>
  <c r="AD56" i="12"/>
  <c r="E117" i="19"/>
  <c r="J117" i="19" s="1"/>
  <c r="AD3" i="12"/>
  <c r="E64" i="19"/>
  <c r="J64" i="19" s="1"/>
  <c r="AC60" i="12"/>
  <c r="D121" i="19"/>
  <c r="AC56" i="12"/>
  <c r="D117" i="19"/>
  <c r="AC52" i="12"/>
  <c r="D113" i="19"/>
  <c r="AC48" i="12"/>
  <c r="D109" i="19"/>
  <c r="AC44" i="12"/>
  <c r="D105" i="19"/>
  <c r="AC40" i="12"/>
  <c r="D101" i="19"/>
  <c r="AC36" i="12"/>
  <c r="D97" i="19"/>
  <c r="AC32" i="12"/>
  <c r="D93" i="19"/>
  <c r="AC28" i="12"/>
  <c r="D89" i="19"/>
  <c r="AC24" i="12"/>
  <c r="D85" i="19"/>
  <c r="AC20" i="12"/>
  <c r="D81" i="19"/>
  <c r="AC16" i="12"/>
  <c r="D77" i="19"/>
  <c r="AC12" i="12"/>
  <c r="D73" i="19"/>
  <c r="AC8" i="12"/>
  <c r="D69" i="19"/>
  <c r="AC4" i="12"/>
  <c r="D65" i="19"/>
  <c r="AD59" i="12"/>
  <c r="E120" i="19"/>
  <c r="J120" i="19" s="1"/>
  <c r="AD55" i="12"/>
  <c r="E116" i="19"/>
  <c r="J116" i="19" s="1"/>
  <c r="AD51" i="12"/>
  <c r="E112" i="19"/>
  <c r="J112" i="19" s="1"/>
  <c r="AD47" i="12"/>
  <c r="AI60" i="12" s="1"/>
  <c r="E108" i="19"/>
  <c r="J108" i="19" s="1"/>
  <c r="AD43" i="12"/>
  <c r="E104" i="19"/>
  <c r="J104" i="19" s="1"/>
  <c r="AD39" i="12"/>
  <c r="E100" i="19"/>
  <c r="J100" i="19" s="1"/>
  <c r="AD35" i="12"/>
  <c r="E96" i="19"/>
  <c r="J96" i="19" s="1"/>
  <c r="AD31" i="12"/>
  <c r="E92" i="19"/>
  <c r="J92" i="19" s="1"/>
  <c r="AD27" i="12"/>
  <c r="E88" i="19"/>
  <c r="J88" i="19" s="1"/>
  <c r="AD23" i="12"/>
  <c r="E84" i="19"/>
  <c r="J84" i="19" s="1"/>
  <c r="AD19" i="12"/>
  <c r="E80" i="19"/>
  <c r="J80" i="19" s="1"/>
  <c r="AD15" i="12"/>
  <c r="E76" i="19"/>
  <c r="J76" i="19" s="1"/>
  <c r="AD11" i="12"/>
  <c r="E72" i="19"/>
  <c r="J72" i="19" s="1"/>
  <c r="AD7" i="12"/>
  <c r="AI20" i="12" s="1"/>
  <c r="E68" i="19"/>
  <c r="J68" i="19" s="1"/>
  <c r="AE62" i="12"/>
  <c r="F123" i="19"/>
  <c r="K123" i="19" s="1"/>
  <c r="AE58" i="12"/>
  <c r="F119" i="19"/>
  <c r="K119" i="19" s="1"/>
  <c r="AE54" i="12"/>
  <c r="F115" i="19"/>
  <c r="K115" i="19" s="1"/>
  <c r="AE50" i="12"/>
  <c r="AJ51" i="12" s="1"/>
  <c r="F111" i="19"/>
  <c r="K111" i="19" s="1"/>
  <c r="AE46" i="12"/>
  <c r="F107" i="19"/>
  <c r="K107" i="19" s="1"/>
  <c r="AE42" i="12"/>
  <c r="F103" i="19"/>
  <c r="K103" i="19" s="1"/>
  <c r="AE38" i="12"/>
  <c r="F99" i="19"/>
  <c r="K99" i="19" s="1"/>
  <c r="AE34" i="12"/>
  <c r="F95" i="19"/>
  <c r="K95" i="19" s="1"/>
  <c r="AE30" i="12"/>
  <c r="F91" i="19"/>
  <c r="K91" i="19" s="1"/>
  <c r="AE26" i="12"/>
  <c r="F87" i="19"/>
  <c r="K87" i="19" s="1"/>
  <c r="AE22" i="12"/>
  <c r="F83" i="19"/>
  <c r="K83" i="19" s="1"/>
  <c r="AE18" i="12"/>
  <c r="F79" i="19"/>
  <c r="K79" i="19" s="1"/>
  <c r="AE14" i="12"/>
  <c r="F75" i="19"/>
  <c r="K75" i="19" s="1"/>
  <c r="AE10" i="12"/>
  <c r="AJ20" i="12" s="1"/>
  <c r="F71" i="19"/>
  <c r="K71" i="19" s="1"/>
  <c r="AE6" i="12"/>
  <c r="F67" i="19"/>
  <c r="K67" i="19" s="1"/>
  <c r="AF61" i="12"/>
  <c r="G122" i="19"/>
  <c r="L122" i="19" s="1"/>
  <c r="AF57" i="12"/>
  <c r="G118" i="19"/>
  <c r="L118" i="19" s="1"/>
  <c r="AF53" i="12"/>
  <c r="G114" i="19"/>
  <c r="L114" i="19" s="1"/>
  <c r="AF49" i="12"/>
  <c r="G110" i="19"/>
  <c r="L110" i="19" s="1"/>
  <c r="AF45" i="12"/>
  <c r="G106" i="19"/>
  <c r="L106" i="19" s="1"/>
  <c r="AF41" i="12"/>
  <c r="G102" i="19"/>
  <c r="L102" i="19" s="1"/>
  <c r="AF37" i="12"/>
  <c r="G98" i="19"/>
  <c r="L98" i="19" s="1"/>
  <c r="AF33" i="12"/>
  <c r="G94" i="19"/>
  <c r="L94" i="19" s="1"/>
  <c r="AF29" i="12"/>
  <c r="G90" i="19"/>
  <c r="L90" i="19" s="1"/>
  <c r="AF25" i="12"/>
  <c r="G86" i="19"/>
  <c r="L86" i="19" s="1"/>
  <c r="AF21" i="12"/>
  <c r="G82" i="19"/>
  <c r="L82" i="19" s="1"/>
  <c r="AF17" i="12"/>
  <c r="G78" i="19"/>
  <c r="L78" i="19" s="1"/>
  <c r="AF13" i="12"/>
  <c r="G74" i="19"/>
  <c r="L74" i="19" s="1"/>
  <c r="AF9" i="12"/>
  <c r="G70" i="19"/>
  <c r="L70" i="19" s="1"/>
  <c r="AF5" i="12"/>
  <c r="G66" i="19"/>
  <c r="L66" i="19" s="1"/>
  <c r="AF3" i="12"/>
  <c r="G64" i="19"/>
  <c r="L64" i="19" s="1"/>
  <c r="AE3" i="12"/>
  <c r="F64" i="19"/>
  <c r="K64" i="19" s="1"/>
  <c r="AC57" i="12"/>
  <c r="D118" i="19"/>
  <c r="AC49" i="12"/>
  <c r="D110" i="19"/>
  <c r="AC37" i="12"/>
  <c r="D98" i="19"/>
  <c r="AC29" i="12"/>
  <c r="D90" i="19"/>
  <c r="AC21" i="12"/>
  <c r="D82" i="19"/>
  <c r="AC13" i="12"/>
  <c r="D74" i="19"/>
  <c r="AD60" i="12"/>
  <c r="E121" i="19"/>
  <c r="J121" i="19" s="1"/>
  <c r="AD48" i="12"/>
  <c r="E109" i="19"/>
  <c r="J109" i="19" s="1"/>
  <c r="AD4" i="12"/>
  <c r="E65" i="19"/>
  <c r="J65" i="19" s="1"/>
  <c r="AC3" i="12"/>
  <c r="D64" i="19"/>
  <c r="AC59" i="12"/>
  <c r="D120" i="19"/>
  <c r="AC55" i="12"/>
  <c r="D116" i="19"/>
  <c r="AC51" i="12"/>
  <c r="D112" i="19"/>
  <c r="AC47" i="12"/>
  <c r="AH62" i="12" s="1"/>
  <c r="D108" i="19"/>
  <c r="AC43" i="12"/>
  <c r="D104" i="19"/>
  <c r="AC39" i="12"/>
  <c r="D100" i="19"/>
  <c r="AC35" i="12"/>
  <c r="D96" i="19"/>
  <c r="AC31" i="12"/>
  <c r="D92" i="19"/>
  <c r="AC27" i="12"/>
  <c r="D88" i="19"/>
  <c r="AC23" i="12"/>
  <c r="D84" i="19"/>
  <c r="AC19" i="12"/>
  <c r="D80" i="19"/>
  <c r="AC15" i="12"/>
  <c r="D76" i="19"/>
  <c r="AC11" i="12"/>
  <c r="D72" i="19"/>
  <c r="AC7" i="12"/>
  <c r="D68" i="19"/>
  <c r="AD62" i="12"/>
  <c r="E123" i="19"/>
  <c r="J123" i="19" s="1"/>
  <c r="AD58" i="12"/>
  <c r="E119" i="19"/>
  <c r="J119" i="19" s="1"/>
  <c r="AD54" i="12"/>
  <c r="E115" i="19"/>
  <c r="J115" i="19" s="1"/>
  <c r="AD50" i="12"/>
  <c r="E111" i="19"/>
  <c r="J111" i="19" s="1"/>
  <c r="AD46" i="12"/>
  <c r="E107" i="19"/>
  <c r="J107" i="19" s="1"/>
  <c r="AD42" i="12"/>
  <c r="E103" i="19"/>
  <c r="J103" i="19" s="1"/>
  <c r="AD38" i="12"/>
  <c r="E99" i="19"/>
  <c r="J99" i="19" s="1"/>
  <c r="AD34" i="12"/>
  <c r="E95" i="19"/>
  <c r="J95" i="19" s="1"/>
  <c r="AD30" i="12"/>
  <c r="E91" i="19"/>
  <c r="J91" i="19" s="1"/>
  <c r="AD26" i="12"/>
  <c r="E87" i="19"/>
  <c r="J87" i="19" s="1"/>
  <c r="AD22" i="12"/>
  <c r="E83" i="19"/>
  <c r="J83" i="19" s="1"/>
  <c r="AD18" i="12"/>
  <c r="E79" i="19"/>
  <c r="J79" i="19" s="1"/>
  <c r="AD14" i="12"/>
  <c r="E75" i="19"/>
  <c r="J75" i="19" s="1"/>
  <c r="AD10" i="12"/>
  <c r="E71" i="19"/>
  <c r="J71" i="19" s="1"/>
  <c r="AD6" i="12"/>
  <c r="E67" i="19"/>
  <c r="J67" i="19" s="1"/>
  <c r="AE61" i="12"/>
  <c r="F122" i="19"/>
  <c r="K122" i="19" s="1"/>
  <c r="AE57" i="12"/>
  <c r="F118" i="19"/>
  <c r="K118" i="19" s="1"/>
  <c r="AE53" i="12"/>
  <c r="F114" i="19"/>
  <c r="K114" i="19" s="1"/>
  <c r="AE49" i="12"/>
  <c r="F110" i="19"/>
  <c r="K110" i="19" s="1"/>
  <c r="AE45" i="12"/>
  <c r="F106" i="19"/>
  <c r="K106" i="19" s="1"/>
  <c r="AE41" i="12"/>
  <c r="F102" i="19"/>
  <c r="K102" i="19" s="1"/>
  <c r="AE37" i="12"/>
  <c r="F98" i="19"/>
  <c r="K98" i="19" s="1"/>
  <c r="AE33" i="12"/>
  <c r="F94" i="19"/>
  <c r="K94" i="19" s="1"/>
  <c r="AE29" i="12"/>
  <c r="F90" i="19"/>
  <c r="K90" i="19" s="1"/>
  <c r="AE25" i="12"/>
  <c r="F86" i="19"/>
  <c r="K86" i="19" s="1"/>
  <c r="AE21" i="12"/>
  <c r="F82" i="19"/>
  <c r="K82" i="19" s="1"/>
  <c r="AE17" i="12"/>
  <c r="F78" i="19"/>
  <c r="K78" i="19" s="1"/>
  <c r="AE13" i="12"/>
  <c r="F74" i="19"/>
  <c r="K74" i="19" s="1"/>
  <c r="AE9" i="12"/>
  <c r="F70" i="19"/>
  <c r="K70" i="19" s="1"/>
  <c r="AE5" i="12"/>
  <c r="F66" i="19"/>
  <c r="K66" i="19" s="1"/>
  <c r="AF60" i="12"/>
  <c r="G121" i="19"/>
  <c r="L121" i="19" s="1"/>
  <c r="AF56" i="12"/>
  <c r="G117" i="19"/>
  <c r="L117" i="19" s="1"/>
  <c r="AF52" i="12"/>
  <c r="G113" i="19"/>
  <c r="L113" i="19" s="1"/>
  <c r="AF48" i="12"/>
  <c r="G109" i="19"/>
  <c r="L109" i="19" s="1"/>
  <c r="AF44" i="12"/>
  <c r="G105" i="19"/>
  <c r="L105" i="19" s="1"/>
  <c r="AF40" i="12"/>
  <c r="G101" i="19"/>
  <c r="L101" i="19" s="1"/>
  <c r="AF36" i="12"/>
  <c r="G97" i="19"/>
  <c r="L97" i="19" s="1"/>
  <c r="AF32" i="12"/>
  <c r="G93" i="19"/>
  <c r="L93" i="19" s="1"/>
  <c r="AF28" i="12"/>
  <c r="G89" i="19"/>
  <c r="L89" i="19" s="1"/>
  <c r="AF24" i="12"/>
  <c r="G85" i="19"/>
  <c r="L85" i="19" s="1"/>
  <c r="AF20" i="12"/>
  <c r="G81" i="19"/>
  <c r="L81" i="19" s="1"/>
  <c r="AF16" i="12"/>
  <c r="G77" i="19"/>
  <c r="L77" i="19" s="1"/>
  <c r="AF12" i="12"/>
  <c r="G73" i="19"/>
  <c r="L73" i="19" s="1"/>
  <c r="AF8" i="12"/>
  <c r="G69" i="19"/>
  <c r="L69" i="19" s="1"/>
  <c r="AF4" i="12"/>
  <c r="G65" i="19"/>
  <c r="L65" i="19" s="1"/>
  <c r="AC62" i="12"/>
  <c r="D123" i="19"/>
  <c r="AC58" i="12"/>
  <c r="D119" i="19"/>
  <c r="AC54" i="12"/>
  <c r="D115" i="19"/>
  <c r="AC50" i="12"/>
  <c r="D111" i="19"/>
  <c r="AC46" i="12"/>
  <c r="D107" i="19"/>
  <c r="AC42" i="12"/>
  <c r="D103" i="19"/>
  <c r="AC38" i="12"/>
  <c r="D99" i="19"/>
  <c r="AC34" i="12"/>
  <c r="D95" i="19"/>
  <c r="AC30" i="12"/>
  <c r="D91" i="19"/>
  <c r="AC26" i="12"/>
  <c r="D87" i="19"/>
  <c r="AC22" i="12"/>
  <c r="D83" i="19"/>
  <c r="AC18" i="12"/>
  <c r="D79" i="19"/>
  <c r="AC14" i="12"/>
  <c r="D75" i="19"/>
  <c r="AC10" i="12"/>
  <c r="D71" i="19"/>
  <c r="AC6" i="12"/>
  <c r="AH22" i="12" s="1"/>
  <c r="D67" i="19"/>
  <c r="AD61" i="12"/>
  <c r="E122" i="19"/>
  <c r="J122" i="19" s="1"/>
  <c r="AD57" i="12"/>
  <c r="E118" i="19"/>
  <c r="J118" i="19" s="1"/>
  <c r="AD53" i="12"/>
  <c r="E114" i="19"/>
  <c r="J114" i="19" s="1"/>
  <c r="AD49" i="12"/>
  <c r="E110" i="19"/>
  <c r="J110" i="19" s="1"/>
  <c r="AD45" i="12"/>
  <c r="E106" i="19"/>
  <c r="J106" i="19" s="1"/>
  <c r="AD41" i="12"/>
  <c r="E102" i="19"/>
  <c r="J102" i="19" s="1"/>
  <c r="AD37" i="12"/>
  <c r="E98" i="19"/>
  <c r="J98" i="19" s="1"/>
  <c r="AD33" i="12"/>
  <c r="E94" i="19"/>
  <c r="J94" i="19" s="1"/>
  <c r="AD29" i="12"/>
  <c r="E90" i="19"/>
  <c r="J90" i="19" s="1"/>
  <c r="AD25" i="12"/>
  <c r="E86" i="19"/>
  <c r="J86" i="19" s="1"/>
  <c r="AD21" i="12"/>
  <c r="E82" i="19"/>
  <c r="J82" i="19" s="1"/>
  <c r="AD17" i="12"/>
  <c r="E78" i="19"/>
  <c r="J78" i="19" s="1"/>
  <c r="AD13" i="12"/>
  <c r="E74" i="19"/>
  <c r="J74" i="19" s="1"/>
  <c r="AD9" i="12"/>
  <c r="E70" i="19"/>
  <c r="J70" i="19" s="1"/>
  <c r="AD5" i="12"/>
  <c r="E66" i="19"/>
  <c r="J66" i="19" s="1"/>
  <c r="AE60" i="12"/>
  <c r="F121" i="19"/>
  <c r="K121" i="19" s="1"/>
  <c r="AE56" i="12"/>
  <c r="F117" i="19"/>
  <c r="K117" i="19" s="1"/>
  <c r="AE52" i="12"/>
  <c r="F113" i="19"/>
  <c r="K113" i="19" s="1"/>
  <c r="AE48" i="12"/>
  <c r="F109" i="19"/>
  <c r="K109" i="19" s="1"/>
  <c r="AE44" i="12"/>
  <c r="F105" i="19"/>
  <c r="K105" i="19" s="1"/>
  <c r="AE40" i="12"/>
  <c r="F101" i="19"/>
  <c r="K101" i="19" s="1"/>
  <c r="AE36" i="12"/>
  <c r="F97" i="19"/>
  <c r="K97" i="19" s="1"/>
  <c r="AE32" i="12"/>
  <c r="F93" i="19"/>
  <c r="K93" i="19" s="1"/>
  <c r="AE28" i="12"/>
  <c r="F89" i="19"/>
  <c r="K89" i="19" s="1"/>
  <c r="AE24" i="12"/>
  <c r="F85" i="19"/>
  <c r="K85" i="19" s="1"/>
  <c r="AE20" i="12"/>
  <c r="F81" i="19"/>
  <c r="K81" i="19" s="1"/>
  <c r="AE16" i="12"/>
  <c r="F77" i="19"/>
  <c r="K77" i="19" s="1"/>
  <c r="AE12" i="12"/>
  <c r="F73" i="19"/>
  <c r="K73" i="19" s="1"/>
  <c r="AE8" i="12"/>
  <c r="F69" i="19"/>
  <c r="K69" i="19" s="1"/>
  <c r="AE4" i="12"/>
  <c r="F65" i="19"/>
  <c r="K65" i="19" s="1"/>
  <c r="AF59" i="12"/>
  <c r="G120" i="19"/>
  <c r="L120" i="19" s="1"/>
  <c r="AF55" i="12"/>
  <c r="G116" i="19"/>
  <c r="L116" i="19" s="1"/>
  <c r="AF51" i="12"/>
  <c r="G112" i="19"/>
  <c r="L112" i="19" s="1"/>
  <c r="AF47" i="12"/>
  <c r="AK62" i="12" s="1"/>
  <c r="G108" i="19"/>
  <c r="L108" i="19" s="1"/>
  <c r="AF43" i="12"/>
  <c r="G104" i="19"/>
  <c r="L104" i="19" s="1"/>
  <c r="AF39" i="12"/>
  <c r="G100" i="19"/>
  <c r="L100" i="19" s="1"/>
  <c r="AF35" i="12"/>
  <c r="G96" i="19"/>
  <c r="L96" i="19" s="1"/>
  <c r="AF31" i="12"/>
  <c r="G92" i="19"/>
  <c r="L92" i="19" s="1"/>
  <c r="AF27" i="12"/>
  <c r="G88" i="19"/>
  <c r="L88" i="19" s="1"/>
  <c r="AF23" i="12"/>
  <c r="G84" i="19"/>
  <c r="L84" i="19" s="1"/>
  <c r="AF19" i="12"/>
  <c r="G80" i="19"/>
  <c r="L80" i="19" s="1"/>
  <c r="AF15" i="12"/>
  <c r="G76" i="19"/>
  <c r="L76" i="19" s="1"/>
  <c r="AF11" i="12"/>
  <c r="G72" i="19"/>
  <c r="L72" i="19" s="1"/>
  <c r="AF7" i="12"/>
  <c r="AK20" i="12" s="1"/>
  <c r="G68" i="19"/>
  <c r="L68" i="19" s="1"/>
  <c r="O4" i="19"/>
  <c r="AJ122" i="12"/>
  <c r="AJ121" i="12"/>
  <c r="AJ120" i="12"/>
  <c r="AJ119" i="12"/>
  <c r="AJ118" i="12"/>
  <c r="AJ117" i="12"/>
  <c r="AJ116" i="12"/>
  <c r="AJ115" i="12"/>
  <c r="AJ114" i="12"/>
  <c r="AJ113" i="12"/>
  <c r="AJ112" i="12"/>
  <c r="AJ111" i="12"/>
  <c r="AJ110" i="12"/>
  <c r="AJ109" i="12"/>
  <c r="AJ108" i="12"/>
  <c r="AJ103" i="12" s="1"/>
  <c r="AJ107" i="12"/>
  <c r="AJ82" i="12"/>
  <c r="AJ81" i="12"/>
  <c r="AJ80" i="12"/>
  <c r="AJ79" i="12"/>
  <c r="AJ78" i="12"/>
  <c r="AJ77" i="12"/>
  <c r="AJ76" i="12"/>
  <c r="AJ75" i="12"/>
  <c r="AJ74" i="12"/>
  <c r="AJ73" i="12"/>
  <c r="AJ72" i="12"/>
  <c r="AJ71" i="12"/>
  <c r="AJ70" i="12"/>
  <c r="AJ69" i="12"/>
  <c r="AJ68" i="12"/>
  <c r="AJ63" i="12" s="1"/>
  <c r="AJ67" i="12"/>
  <c r="AJ55" i="12"/>
  <c r="AJ58" i="12"/>
  <c r="AJ57" i="12"/>
  <c r="AJ52" i="12"/>
  <c r="AK21" i="12"/>
  <c r="AK17" i="12"/>
  <c r="AK13" i="12"/>
  <c r="AK9" i="12"/>
  <c r="AI122" i="12"/>
  <c r="AI121" i="12"/>
  <c r="AI120" i="12"/>
  <c r="AI119" i="12"/>
  <c r="AI118" i="12"/>
  <c r="AI117" i="12"/>
  <c r="AI116" i="12"/>
  <c r="AI115" i="12"/>
  <c r="AI114" i="12"/>
  <c r="AI113" i="12"/>
  <c r="AI112" i="12"/>
  <c r="AI111" i="12"/>
  <c r="AI110" i="12"/>
  <c r="AI109" i="12"/>
  <c r="AI108" i="12"/>
  <c r="AI103" i="12" s="1"/>
  <c r="AI107" i="12"/>
  <c r="AI82" i="12"/>
  <c r="AI81" i="12"/>
  <c r="AI80" i="12"/>
  <c r="AI79" i="12"/>
  <c r="AI78" i="12"/>
  <c r="AI77" i="12"/>
  <c r="AI76" i="12"/>
  <c r="AI75" i="12"/>
  <c r="AI74" i="12"/>
  <c r="AI73" i="12"/>
  <c r="AI72" i="12"/>
  <c r="AI71" i="12"/>
  <c r="AI70" i="12"/>
  <c r="AI69" i="12"/>
  <c r="AI68" i="12"/>
  <c r="AI63" i="12" s="1"/>
  <c r="AI67" i="12"/>
  <c r="AI61" i="12"/>
  <c r="AI57" i="12"/>
  <c r="AI53" i="12"/>
  <c r="AI49" i="12"/>
  <c r="AJ21" i="12"/>
  <c r="AJ17" i="12"/>
  <c r="AJ13" i="12"/>
  <c r="AJ9" i="12"/>
  <c r="AG47" i="12"/>
  <c r="AG7" i="12"/>
  <c r="AH122" i="12"/>
  <c r="AH118" i="12"/>
  <c r="AH114" i="12"/>
  <c r="AH110" i="12"/>
  <c r="AH121" i="12"/>
  <c r="AH117" i="12"/>
  <c r="AH113" i="12"/>
  <c r="AH109" i="12"/>
  <c r="AH120" i="12"/>
  <c r="AH116" i="12"/>
  <c r="AH112" i="12"/>
  <c r="AH108" i="12"/>
  <c r="AH103" i="12" s="1"/>
  <c r="AH119" i="12"/>
  <c r="AH115" i="12"/>
  <c r="AH111" i="12"/>
  <c r="AH107" i="12"/>
  <c r="AH82" i="12"/>
  <c r="AH81" i="12"/>
  <c r="AH80" i="12"/>
  <c r="AH79" i="12"/>
  <c r="AH78" i="12"/>
  <c r="AH77" i="12"/>
  <c r="AH76" i="12"/>
  <c r="AH75" i="12"/>
  <c r="AH74" i="12"/>
  <c r="AH73" i="12"/>
  <c r="AH72" i="12"/>
  <c r="AH71" i="12"/>
  <c r="AH70" i="12"/>
  <c r="AH69" i="12"/>
  <c r="AH68" i="12"/>
  <c r="AH63" i="12" s="1"/>
  <c r="AH67" i="12"/>
  <c r="AH59" i="12"/>
  <c r="AH55" i="12"/>
  <c r="AH51" i="12"/>
  <c r="AH47" i="12"/>
  <c r="AH42" i="12" s="1"/>
  <c r="AI19" i="12"/>
  <c r="AI22" i="12"/>
  <c r="AI13" i="12"/>
  <c r="AI17" i="12"/>
  <c r="AH19" i="12"/>
  <c r="AH15" i="12"/>
  <c r="AH11" i="12"/>
  <c r="AH7" i="12"/>
  <c r="AH2" i="12" s="1"/>
  <c r="AK122" i="12"/>
  <c r="AK121" i="12"/>
  <c r="AK120" i="12"/>
  <c r="AK119" i="12"/>
  <c r="AK118" i="12"/>
  <c r="AK117" i="12"/>
  <c r="AK116" i="12"/>
  <c r="AK115" i="12"/>
  <c r="AK114" i="12"/>
  <c r="AK113" i="12"/>
  <c r="AK112" i="12"/>
  <c r="AK111" i="12"/>
  <c r="AK110" i="12"/>
  <c r="AK109" i="12"/>
  <c r="AK108" i="12"/>
  <c r="AK103" i="12" s="1"/>
  <c r="AK107" i="12"/>
  <c r="AK82" i="12"/>
  <c r="AK78" i="12"/>
  <c r="AK74" i="12"/>
  <c r="AK70" i="12"/>
  <c r="AK81" i="12"/>
  <c r="AK77" i="12"/>
  <c r="AK73" i="12"/>
  <c r="AK69" i="12"/>
  <c r="AK80" i="12"/>
  <c r="AK76" i="12"/>
  <c r="AK72" i="12"/>
  <c r="AK68" i="12"/>
  <c r="AK63" i="12" s="1"/>
  <c r="AK79" i="12"/>
  <c r="AK75" i="12"/>
  <c r="AK71" i="12"/>
  <c r="AK67" i="12"/>
  <c r="AK59" i="12"/>
  <c r="AK55" i="12"/>
  <c r="AK51" i="12"/>
  <c r="AK47" i="12"/>
  <c r="AK42" i="12" s="1"/>
  <c r="L8" i="11"/>
  <c r="AB47" i="11"/>
  <c r="L3" i="11"/>
  <c r="AB7" i="11"/>
  <c r="O13" i="12"/>
  <c r="T2" i="12" s="1"/>
  <c r="K13" i="12"/>
  <c r="K8" i="12"/>
  <c r="M13" i="12"/>
  <c r="R2" i="12" s="1"/>
  <c r="O9" i="12"/>
  <c r="N9" i="12"/>
  <c r="M9" i="12"/>
  <c r="L9" i="12"/>
  <c r="P9" i="12"/>
  <c r="P13" i="12"/>
  <c r="U2" i="12" s="1"/>
  <c r="N4" i="12"/>
  <c r="P4" i="12"/>
  <c r="O4" i="12"/>
  <c r="P8" i="12"/>
  <c r="L8" i="12"/>
  <c r="O8" i="12"/>
  <c r="N8" i="12"/>
  <c r="M8" i="12"/>
  <c r="O3" i="12"/>
  <c r="N3" i="12"/>
  <c r="M3" i="12"/>
  <c r="L3" i="12"/>
  <c r="P3" i="12"/>
  <c r="N13" i="12"/>
  <c r="S2" i="12" s="1"/>
  <c r="M4" i="12"/>
  <c r="L4" i="12"/>
  <c r="Q80" i="1"/>
  <c r="Q199" i="1"/>
  <c r="P198" i="1"/>
  <c r="P20" i="1"/>
  <c r="Q79" i="1"/>
  <c r="Q198" i="1"/>
  <c r="P197" i="1"/>
  <c r="P199" i="1"/>
  <c r="Q78" i="1"/>
  <c r="Q140" i="1"/>
  <c r="Q139" i="1"/>
  <c r="Q200" i="1"/>
  <c r="Q137" i="1"/>
  <c r="P137" i="1"/>
  <c r="Q20" i="1"/>
  <c r="R78" i="1"/>
  <c r="P78" i="1"/>
  <c r="K13" i="11"/>
  <c r="K8" i="11"/>
  <c r="P19" i="1"/>
  <c r="P18" i="1"/>
  <c r="P138" i="1"/>
  <c r="Q138" i="1"/>
  <c r="P77" i="1"/>
  <c r="P21" i="1"/>
  <c r="P79" i="1"/>
  <c r="P80" i="1"/>
  <c r="P200" i="1"/>
  <c r="P140" i="1"/>
  <c r="P139" i="1"/>
  <c r="Q77" i="1"/>
  <c r="Q21" i="1"/>
  <c r="Q197" i="1"/>
  <c r="A122" i="11"/>
  <c r="Z62" i="11" s="1"/>
  <c r="B122" i="11"/>
  <c r="AA62" i="11" s="1"/>
  <c r="C122" i="11"/>
  <c r="AB122" i="11" s="1"/>
  <c r="D122" i="11"/>
  <c r="E122" i="11"/>
  <c r="F122" i="11"/>
  <c r="G122" i="11"/>
  <c r="A101" i="11"/>
  <c r="Z41" i="11" s="1"/>
  <c r="B101" i="11"/>
  <c r="AA41" i="11" s="1"/>
  <c r="C101" i="11"/>
  <c r="AB101" i="11" s="1"/>
  <c r="D101" i="11"/>
  <c r="E101" i="11"/>
  <c r="F101" i="11"/>
  <c r="G101" i="11"/>
  <c r="A102" i="11"/>
  <c r="Z42" i="11" s="1"/>
  <c r="B102" i="11"/>
  <c r="AA42" i="11" s="1"/>
  <c r="C102" i="11"/>
  <c r="AB102" i="11" s="1"/>
  <c r="D102" i="11"/>
  <c r="E102" i="11"/>
  <c r="F102" i="11"/>
  <c r="G102" i="11"/>
  <c r="A103" i="11"/>
  <c r="Z43" i="11" s="1"/>
  <c r="B103" i="11"/>
  <c r="AA43" i="11" s="1"/>
  <c r="C103" i="11"/>
  <c r="AB103" i="11" s="1"/>
  <c r="D103" i="11"/>
  <c r="E103" i="11"/>
  <c r="F103" i="11"/>
  <c r="G103" i="11"/>
  <c r="A104" i="11"/>
  <c r="Z44" i="11" s="1"/>
  <c r="B104" i="11"/>
  <c r="AA44" i="11" s="1"/>
  <c r="C104" i="11"/>
  <c r="AB104" i="11" s="1"/>
  <c r="D104" i="11"/>
  <c r="E104" i="11"/>
  <c r="F104" i="11"/>
  <c r="G104" i="11"/>
  <c r="A105" i="11"/>
  <c r="Z45" i="11" s="1"/>
  <c r="B105" i="11"/>
  <c r="AA45" i="11" s="1"/>
  <c r="C105" i="11"/>
  <c r="AB105" i="11" s="1"/>
  <c r="D105" i="11"/>
  <c r="E105" i="11"/>
  <c r="F105" i="11"/>
  <c r="G105" i="11"/>
  <c r="A106" i="11"/>
  <c r="Z46" i="11" s="1"/>
  <c r="B106" i="11"/>
  <c r="AA46" i="11" s="1"/>
  <c r="C106" i="11"/>
  <c r="AB106" i="11" s="1"/>
  <c r="D106" i="11"/>
  <c r="E106" i="11"/>
  <c r="F106" i="11"/>
  <c r="G106" i="11"/>
  <c r="A107" i="11"/>
  <c r="Z47" i="11" s="1"/>
  <c r="AG47" i="11" s="1"/>
  <c r="B107" i="11"/>
  <c r="AA47" i="11" s="1"/>
  <c r="C107" i="11"/>
  <c r="D107" i="11"/>
  <c r="E107" i="11"/>
  <c r="F107" i="11"/>
  <c r="G107" i="11"/>
  <c r="A108" i="11"/>
  <c r="Z48" i="11" s="1"/>
  <c r="B108" i="11"/>
  <c r="AA48" i="11" s="1"/>
  <c r="C108" i="11"/>
  <c r="AB108" i="11" s="1"/>
  <c r="D108" i="11"/>
  <c r="E108" i="11"/>
  <c r="F108" i="11"/>
  <c r="G108" i="11"/>
  <c r="A109" i="11"/>
  <c r="Z49" i="11" s="1"/>
  <c r="B109" i="11"/>
  <c r="AA49" i="11" s="1"/>
  <c r="C109" i="11"/>
  <c r="AB109" i="11" s="1"/>
  <c r="D109" i="11"/>
  <c r="E109" i="11"/>
  <c r="F109" i="11"/>
  <c r="G109" i="11"/>
  <c r="A110" i="11"/>
  <c r="Z50" i="11" s="1"/>
  <c r="B110" i="11"/>
  <c r="AA50" i="11" s="1"/>
  <c r="C110" i="11"/>
  <c r="AB110" i="11" s="1"/>
  <c r="D110" i="11"/>
  <c r="E110" i="11"/>
  <c r="F110" i="11"/>
  <c r="G110" i="11"/>
  <c r="A111" i="11"/>
  <c r="Z51" i="11" s="1"/>
  <c r="B111" i="11"/>
  <c r="AA51" i="11" s="1"/>
  <c r="C111" i="11"/>
  <c r="AB111" i="11" s="1"/>
  <c r="D111" i="11"/>
  <c r="E111" i="11"/>
  <c r="F111" i="11"/>
  <c r="G111" i="11"/>
  <c r="A112" i="11"/>
  <c r="Z52" i="11" s="1"/>
  <c r="B112" i="11"/>
  <c r="AA52" i="11" s="1"/>
  <c r="C112" i="11"/>
  <c r="AB112" i="11" s="1"/>
  <c r="D112" i="11"/>
  <c r="E112" i="11"/>
  <c r="F112" i="11"/>
  <c r="G112" i="11"/>
  <c r="A113" i="11"/>
  <c r="Z53" i="11" s="1"/>
  <c r="B113" i="11"/>
  <c r="AA53" i="11" s="1"/>
  <c r="C113" i="11"/>
  <c r="AB113" i="11" s="1"/>
  <c r="D113" i="11"/>
  <c r="E113" i="11"/>
  <c r="F113" i="11"/>
  <c r="G113" i="11"/>
  <c r="A114" i="11"/>
  <c r="Z54" i="11" s="1"/>
  <c r="B114" i="11"/>
  <c r="AA54" i="11" s="1"/>
  <c r="C114" i="11"/>
  <c r="AB114" i="11" s="1"/>
  <c r="D114" i="11"/>
  <c r="E114" i="11"/>
  <c r="F114" i="11"/>
  <c r="G114" i="11"/>
  <c r="A115" i="11"/>
  <c r="Z55" i="11" s="1"/>
  <c r="B115" i="11"/>
  <c r="AA55" i="11" s="1"/>
  <c r="C115" i="11"/>
  <c r="AB115" i="11" s="1"/>
  <c r="D115" i="11"/>
  <c r="E115" i="11"/>
  <c r="F115" i="11"/>
  <c r="G115" i="11"/>
  <c r="A116" i="11"/>
  <c r="Z56" i="11" s="1"/>
  <c r="B116" i="11"/>
  <c r="AA56" i="11" s="1"/>
  <c r="C116" i="11"/>
  <c r="AB116" i="11" s="1"/>
  <c r="D116" i="11"/>
  <c r="E116" i="11"/>
  <c r="F116" i="11"/>
  <c r="G116" i="11"/>
  <c r="A117" i="11"/>
  <c r="Z57" i="11" s="1"/>
  <c r="B117" i="11"/>
  <c r="AA57" i="11" s="1"/>
  <c r="C117" i="11"/>
  <c r="AB117" i="11" s="1"/>
  <c r="D117" i="11"/>
  <c r="E117" i="11"/>
  <c r="F117" i="11"/>
  <c r="G117" i="11"/>
  <c r="A118" i="11"/>
  <c r="Z58" i="11" s="1"/>
  <c r="B118" i="11"/>
  <c r="AA58" i="11" s="1"/>
  <c r="C118" i="11"/>
  <c r="AB118" i="11" s="1"/>
  <c r="D118" i="11"/>
  <c r="E118" i="11"/>
  <c r="F118" i="11"/>
  <c r="G118" i="11"/>
  <c r="A119" i="11"/>
  <c r="Z59" i="11" s="1"/>
  <c r="B119" i="11"/>
  <c r="AA59" i="11" s="1"/>
  <c r="C119" i="11"/>
  <c r="AB119" i="11" s="1"/>
  <c r="D119" i="11"/>
  <c r="E119" i="11"/>
  <c r="F119" i="11"/>
  <c r="G119" i="11"/>
  <c r="A120" i="11"/>
  <c r="Z60" i="11" s="1"/>
  <c r="B120" i="11"/>
  <c r="AA60" i="11" s="1"/>
  <c r="C120" i="11"/>
  <c r="AB120" i="11" s="1"/>
  <c r="D120" i="11"/>
  <c r="E120" i="11"/>
  <c r="F120" i="11"/>
  <c r="G120" i="11"/>
  <c r="A121" i="11"/>
  <c r="Z61" i="11" s="1"/>
  <c r="B121" i="11"/>
  <c r="AA61" i="11" s="1"/>
  <c r="C121" i="11"/>
  <c r="AB121" i="11" s="1"/>
  <c r="D121" i="11"/>
  <c r="E121" i="11"/>
  <c r="F121" i="11"/>
  <c r="G121" i="11"/>
  <c r="A90" i="11"/>
  <c r="Z30" i="11" s="1"/>
  <c r="B90" i="11"/>
  <c r="AA30" i="11" s="1"/>
  <c r="C90" i="11"/>
  <c r="AB90" i="11" s="1"/>
  <c r="D90" i="11"/>
  <c r="E90" i="11"/>
  <c r="F90" i="11"/>
  <c r="G90" i="11"/>
  <c r="A91" i="11"/>
  <c r="Z31" i="11" s="1"/>
  <c r="B91" i="11"/>
  <c r="AA31" i="11" s="1"/>
  <c r="C91" i="11"/>
  <c r="AB91" i="11" s="1"/>
  <c r="D91" i="11"/>
  <c r="E91" i="11"/>
  <c r="F91" i="11"/>
  <c r="G91" i="11"/>
  <c r="A92" i="11"/>
  <c r="Z32" i="11" s="1"/>
  <c r="B92" i="11"/>
  <c r="AA32" i="11" s="1"/>
  <c r="C92" i="11"/>
  <c r="AB92" i="11" s="1"/>
  <c r="D92" i="11"/>
  <c r="E92" i="11"/>
  <c r="F92" i="11"/>
  <c r="G92" i="11"/>
  <c r="A93" i="11"/>
  <c r="Z33" i="11" s="1"/>
  <c r="B93" i="11"/>
  <c r="AA33" i="11" s="1"/>
  <c r="C93" i="11"/>
  <c r="AB93" i="11" s="1"/>
  <c r="D93" i="11"/>
  <c r="E93" i="11"/>
  <c r="F93" i="11"/>
  <c r="G93" i="11"/>
  <c r="A94" i="11"/>
  <c r="Z34" i="11" s="1"/>
  <c r="B94" i="11"/>
  <c r="AA34" i="11" s="1"/>
  <c r="C94" i="11"/>
  <c r="AB94" i="11" s="1"/>
  <c r="D94" i="11"/>
  <c r="E94" i="11"/>
  <c r="F94" i="11"/>
  <c r="G94" i="11"/>
  <c r="A95" i="11"/>
  <c r="Z35" i="11" s="1"/>
  <c r="B95" i="11"/>
  <c r="AA35" i="11" s="1"/>
  <c r="C95" i="11"/>
  <c r="AB95" i="11" s="1"/>
  <c r="D95" i="11"/>
  <c r="E95" i="11"/>
  <c r="F95" i="11"/>
  <c r="G95" i="11"/>
  <c r="A96" i="11"/>
  <c r="Z36" i="11" s="1"/>
  <c r="B96" i="11"/>
  <c r="AA36" i="11" s="1"/>
  <c r="C96" i="11"/>
  <c r="AB96" i="11" s="1"/>
  <c r="D96" i="11"/>
  <c r="E96" i="11"/>
  <c r="F96" i="11"/>
  <c r="G96" i="11"/>
  <c r="A97" i="11"/>
  <c r="Z37" i="11" s="1"/>
  <c r="B97" i="11"/>
  <c r="AA37" i="11" s="1"/>
  <c r="C97" i="11"/>
  <c r="AB97" i="11" s="1"/>
  <c r="D97" i="11"/>
  <c r="E97" i="11"/>
  <c r="F97" i="11"/>
  <c r="G97" i="11"/>
  <c r="A98" i="11"/>
  <c r="Z38" i="11" s="1"/>
  <c r="B98" i="11"/>
  <c r="AA38" i="11" s="1"/>
  <c r="C98" i="11"/>
  <c r="AB98" i="11" s="1"/>
  <c r="D98" i="11"/>
  <c r="E98" i="11"/>
  <c r="F98" i="11"/>
  <c r="G98" i="11"/>
  <c r="A99" i="11"/>
  <c r="Z39" i="11" s="1"/>
  <c r="B99" i="11"/>
  <c r="AA39" i="11" s="1"/>
  <c r="C99" i="11"/>
  <c r="AB99" i="11" s="1"/>
  <c r="D99" i="11"/>
  <c r="E99" i="11"/>
  <c r="F99" i="11"/>
  <c r="G99" i="11"/>
  <c r="A100" i="11"/>
  <c r="Z40" i="11" s="1"/>
  <c r="B100" i="11"/>
  <c r="AA40" i="11" s="1"/>
  <c r="C100" i="11"/>
  <c r="AB100" i="11" s="1"/>
  <c r="D100" i="11"/>
  <c r="E100" i="11"/>
  <c r="F100" i="11"/>
  <c r="G100" i="11"/>
  <c r="A80" i="11"/>
  <c r="Z20" i="11" s="1"/>
  <c r="B80" i="11"/>
  <c r="AA20" i="11" s="1"/>
  <c r="C80" i="11"/>
  <c r="AB80" i="11" s="1"/>
  <c r="D80" i="11"/>
  <c r="E80" i="11"/>
  <c r="F80" i="11"/>
  <c r="G80" i="11"/>
  <c r="A81" i="11"/>
  <c r="Z21" i="11" s="1"/>
  <c r="B81" i="11"/>
  <c r="AA21" i="11" s="1"/>
  <c r="C81" i="11"/>
  <c r="AB81" i="11" s="1"/>
  <c r="D81" i="11"/>
  <c r="E81" i="11"/>
  <c r="F81" i="11"/>
  <c r="G81" i="11"/>
  <c r="A82" i="11"/>
  <c r="Z22" i="11" s="1"/>
  <c r="B82" i="11"/>
  <c r="AA22" i="11" s="1"/>
  <c r="C82" i="11"/>
  <c r="AB82" i="11" s="1"/>
  <c r="D82" i="11"/>
  <c r="E82" i="11"/>
  <c r="F82" i="11"/>
  <c r="G82" i="11"/>
  <c r="A83" i="11"/>
  <c r="Z23" i="11" s="1"/>
  <c r="B83" i="11"/>
  <c r="AA23" i="11" s="1"/>
  <c r="C83" i="11"/>
  <c r="AB83" i="11" s="1"/>
  <c r="D83" i="11"/>
  <c r="E83" i="11"/>
  <c r="F83" i="11"/>
  <c r="G83" i="11"/>
  <c r="A84" i="11"/>
  <c r="Z24" i="11" s="1"/>
  <c r="B84" i="11"/>
  <c r="AA24" i="11" s="1"/>
  <c r="C84" i="11"/>
  <c r="AB84" i="11" s="1"/>
  <c r="D84" i="11"/>
  <c r="E84" i="11"/>
  <c r="F84" i="11"/>
  <c r="G84" i="11"/>
  <c r="A85" i="11"/>
  <c r="Z25" i="11" s="1"/>
  <c r="B85" i="11"/>
  <c r="AA25" i="11" s="1"/>
  <c r="C85" i="11"/>
  <c r="AB85" i="11" s="1"/>
  <c r="D85" i="11"/>
  <c r="E85" i="11"/>
  <c r="F85" i="11"/>
  <c r="G85" i="11"/>
  <c r="A86" i="11"/>
  <c r="Z26" i="11" s="1"/>
  <c r="B86" i="11"/>
  <c r="AA26" i="11" s="1"/>
  <c r="C86" i="11"/>
  <c r="AB86" i="11" s="1"/>
  <c r="D86" i="11"/>
  <c r="E86" i="11"/>
  <c r="F86" i="11"/>
  <c r="G86" i="11"/>
  <c r="A87" i="11"/>
  <c r="Z27" i="11" s="1"/>
  <c r="B87" i="11"/>
  <c r="AA27" i="11" s="1"/>
  <c r="C87" i="11"/>
  <c r="AB87" i="11" s="1"/>
  <c r="D87" i="11"/>
  <c r="E87" i="11"/>
  <c r="F87" i="11"/>
  <c r="G87" i="11"/>
  <c r="A88" i="11"/>
  <c r="Z28" i="11" s="1"/>
  <c r="B88" i="11"/>
  <c r="AA28" i="11" s="1"/>
  <c r="C88" i="11"/>
  <c r="AB88" i="11" s="1"/>
  <c r="D88" i="11"/>
  <c r="E88" i="11"/>
  <c r="F88" i="11"/>
  <c r="G88" i="11"/>
  <c r="A89" i="11"/>
  <c r="Z29" i="11" s="1"/>
  <c r="B89" i="11"/>
  <c r="AA29" i="11" s="1"/>
  <c r="C89" i="11"/>
  <c r="AB89" i="11" s="1"/>
  <c r="D89" i="11"/>
  <c r="E89" i="11"/>
  <c r="F89" i="11"/>
  <c r="G89" i="11"/>
  <c r="A68" i="11"/>
  <c r="Z8" i="11" s="1"/>
  <c r="B68" i="11"/>
  <c r="AA8" i="11" s="1"/>
  <c r="C68" i="11"/>
  <c r="AB68" i="11" s="1"/>
  <c r="D68" i="11"/>
  <c r="E68" i="11"/>
  <c r="F68" i="11"/>
  <c r="G68" i="11"/>
  <c r="A69" i="11"/>
  <c r="Z9" i="11" s="1"/>
  <c r="B69" i="11"/>
  <c r="AA9" i="11" s="1"/>
  <c r="C69" i="11"/>
  <c r="AB69" i="11" s="1"/>
  <c r="D69" i="11"/>
  <c r="E69" i="11"/>
  <c r="F69" i="11"/>
  <c r="G69" i="11"/>
  <c r="A70" i="11"/>
  <c r="Z10" i="11" s="1"/>
  <c r="B70" i="11"/>
  <c r="AA10" i="11" s="1"/>
  <c r="C70" i="11"/>
  <c r="AB70" i="11" s="1"/>
  <c r="D70" i="11"/>
  <c r="E70" i="11"/>
  <c r="F70" i="11"/>
  <c r="G70" i="11"/>
  <c r="A71" i="11"/>
  <c r="Z11" i="11" s="1"/>
  <c r="B71" i="11"/>
  <c r="AA11" i="11" s="1"/>
  <c r="C71" i="11"/>
  <c r="AB71" i="11" s="1"/>
  <c r="D71" i="11"/>
  <c r="E71" i="11"/>
  <c r="F71" i="11"/>
  <c r="G71" i="11"/>
  <c r="A72" i="11"/>
  <c r="Z12" i="11" s="1"/>
  <c r="B72" i="11"/>
  <c r="AA12" i="11" s="1"/>
  <c r="C72" i="11"/>
  <c r="AB72" i="11" s="1"/>
  <c r="D72" i="11"/>
  <c r="E72" i="11"/>
  <c r="F72" i="11"/>
  <c r="G72" i="11"/>
  <c r="A73" i="11"/>
  <c r="Z13" i="11" s="1"/>
  <c r="B73" i="11"/>
  <c r="AA13" i="11" s="1"/>
  <c r="C73" i="11"/>
  <c r="AB73" i="11" s="1"/>
  <c r="D73" i="11"/>
  <c r="E73" i="11"/>
  <c r="F73" i="11"/>
  <c r="G73" i="11"/>
  <c r="A74" i="11"/>
  <c r="Z14" i="11" s="1"/>
  <c r="B74" i="11"/>
  <c r="AA14" i="11" s="1"/>
  <c r="C74" i="11"/>
  <c r="AB74" i="11" s="1"/>
  <c r="D74" i="11"/>
  <c r="E74" i="11"/>
  <c r="F74" i="11"/>
  <c r="G74" i="11"/>
  <c r="A75" i="11"/>
  <c r="Z15" i="11" s="1"/>
  <c r="B75" i="11"/>
  <c r="AA15" i="11" s="1"/>
  <c r="C75" i="11"/>
  <c r="AB75" i="11" s="1"/>
  <c r="D75" i="11"/>
  <c r="E75" i="11"/>
  <c r="F75" i="11"/>
  <c r="G75" i="11"/>
  <c r="A76" i="11"/>
  <c r="Z16" i="11" s="1"/>
  <c r="B76" i="11"/>
  <c r="AA16" i="11" s="1"/>
  <c r="C76" i="11"/>
  <c r="AB76" i="11" s="1"/>
  <c r="D76" i="11"/>
  <c r="E76" i="11"/>
  <c r="F76" i="11"/>
  <c r="G76" i="11"/>
  <c r="A77" i="11"/>
  <c r="Z17" i="11" s="1"/>
  <c r="B77" i="11"/>
  <c r="AA17" i="11" s="1"/>
  <c r="C77" i="11"/>
  <c r="AB77" i="11" s="1"/>
  <c r="D77" i="11"/>
  <c r="E77" i="11"/>
  <c r="F77" i="11"/>
  <c r="G77" i="11"/>
  <c r="A78" i="11"/>
  <c r="Z18" i="11" s="1"/>
  <c r="B78" i="11"/>
  <c r="AA18" i="11" s="1"/>
  <c r="C78" i="11"/>
  <c r="AB78" i="11" s="1"/>
  <c r="D78" i="11"/>
  <c r="E78" i="11"/>
  <c r="F78" i="11"/>
  <c r="G78" i="11"/>
  <c r="A79" i="11"/>
  <c r="Z19" i="11" s="1"/>
  <c r="B79" i="11"/>
  <c r="AA19" i="11" s="1"/>
  <c r="C79" i="11"/>
  <c r="AB79" i="11" s="1"/>
  <c r="D79" i="11"/>
  <c r="E79" i="11"/>
  <c r="F79" i="11"/>
  <c r="G79" i="11"/>
  <c r="C67" i="11"/>
  <c r="D67" i="11"/>
  <c r="E67" i="11"/>
  <c r="F67" i="11"/>
  <c r="G67" i="11"/>
  <c r="B67" i="11"/>
  <c r="AA7" i="11" s="1"/>
  <c r="A67" i="11"/>
  <c r="Z7" i="11" s="1"/>
  <c r="AC11" i="11"/>
  <c r="AC12" i="11"/>
  <c r="AC13" i="11"/>
  <c r="AC14" i="11"/>
  <c r="AC15" i="11"/>
  <c r="AC16" i="11"/>
  <c r="AC17" i="11"/>
  <c r="AC18" i="11"/>
  <c r="AC19" i="11"/>
  <c r="AC20" i="11"/>
  <c r="AC21" i="11"/>
  <c r="AC22" i="11"/>
  <c r="AC23" i="11"/>
  <c r="AC24" i="11"/>
  <c r="AC25" i="11"/>
  <c r="AC26" i="11"/>
  <c r="AC27" i="11"/>
  <c r="AC28" i="11"/>
  <c r="AC29" i="11"/>
  <c r="AC30" i="11"/>
  <c r="AC31" i="11"/>
  <c r="AC32" i="11"/>
  <c r="AC33" i="11"/>
  <c r="AC34" i="11"/>
  <c r="AC35" i="11"/>
  <c r="AC36" i="11"/>
  <c r="AC37" i="11"/>
  <c r="AC38" i="11"/>
  <c r="AC39" i="11"/>
  <c r="AC40" i="11"/>
  <c r="AC41" i="11"/>
  <c r="AC42" i="11"/>
  <c r="AC43" i="11"/>
  <c r="AC44" i="11"/>
  <c r="AC45" i="11"/>
  <c r="AC46" i="11"/>
  <c r="AC47" i="11"/>
  <c r="AC48" i="11"/>
  <c r="AC49" i="11"/>
  <c r="AC50" i="11"/>
  <c r="AC51" i="11"/>
  <c r="AC52" i="11"/>
  <c r="AC53" i="11"/>
  <c r="AC54" i="11"/>
  <c r="AC55" i="11"/>
  <c r="AC56" i="11"/>
  <c r="AC57" i="11"/>
  <c r="AC58" i="11"/>
  <c r="AC5" i="11"/>
  <c r="AC6" i="11"/>
  <c r="AC7" i="11"/>
  <c r="AC8" i="11"/>
  <c r="AC9" i="11"/>
  <c r="AC10" i="11"/>
  <c r="AC4" i="11"/>
  <c r="C3" i="11"/>
  <c r="AB3" i="11" s="1"/>
  <c r="A3" i="11"/>
  <c r="J13" i="11" s="1"/>
  <c r="AH12" i="12" l="1"/>
  <c r="AJ14" i="12"/>
  <c r="AJ18" i="12"/>
  <c r="AI50" i="12"/>
  <c r="AI62" i="12"/>
  <c r="AK10" i="12"/>
  <c r="AK14" i="12"/>
  <c r="AK18" i="12"/>
  <c r="AK22" i="12"/>
  <c r="AJ60" i="12"/>
  <c r="AJ61" i="12"/>
  <c r="AJ62" i="12"/>
  <c r="AJ59" i="12"/>
  <c r="AK48" i="12"/>
  <c r="AH16" i="12"/>
  <c r="AI7" i="12"/>
  <c r="AI2" i="12" s="1"/>
  <c r="AI8" i="12"/>
  <c r="AI12" i="12"/>
  <c r="AH48" i="12"/>
  <c r="AH56" i="12"/>
  <c r="AH60" i="12"/>
  <c r="AJ10" i="12"/>
  <c r="AJ22" i="12"/>
  <c r="AI54" i="12"/>
  <c r="AI58" i="12"/>
  <c r="AK49" i="12"/>
  <c r="AK53" i="12"/>
  <c r="AK57" i="12"/>
  <c r="AK61" i="12"/>
  <c r="AH9" i="12"/>
  <c r="AH13" i="12"/>
  <c r="AH17" i="12"/>
  <c r="AH21" i="12"/>
  <c r="AI21" i="12"/>
  <c r="AI14" i="12"/>
  <c r="AI11" i="12"/>
  <c r="AI16" i="12"/>
  <c r="AH49" i="12"/>
  <c r="AH53" i="12"/>
  <c r="AH57" i="12"/>
  <c r="AH61" i="12"/>
  <c r="AJ7" i="12"/>
  <c r="AJ2" i="12" s="1"/>
  <c r="AJ11" i="12"/>
  <c r="AJ15" i="12"/>
  <c r="AJ19" i="12"/>
  <c r="AI47" i="12"/>
  <c r="AI42" i="12" s="1"/>
  <c r="AI51" i="12"/>
  <c r="AI55" i="12"/>
  <c r="AI59" i="12"/>
  <c r="AK7" i="12"/>
  <c r="AK2" i="12" s="1"/>
  <c r="AK11" i="12"/>
  <c r="AK15" i="12"/>
  <c r="AK19" i="12"/>
  <c r="AJ48" i="12"/>
  <c r="AJ49" i="12"/>
  <c r="AJ50" i="12"/>
  <c r="AJ47" i="12"/>
  <c r="AJ42" i="12" s="1"/>
  <c r="AK52" i="12"/>
  <c r="AK56" i="12"/>
  <c r="AK60" i="12"/>
  <c r="AH8" i="12"/>
  <c r="AH20" i="12"/>
  <c r="AI10" i="12"/>
  <c r="AH52" i="12"/>
  <c r="AK50" i="12"/>
  <c r="AK54" i="12"/>
  <c r="AK58" i="12"/>
  <c r="AH10" i="12"/>
  <c r="AH14" i="12"/>
  <c r="AH18" i="12"/>
  <c r="AI9" i="12"/>
  <c r="AI18" i="12"/>
  <c r="AI15" i="12"/>
  <c r="AH50" i="12"/>
  <c r="AH54" i="12"/>
  <c r="AH58" i="12"/>
  <c r="AJ8" i="12"/>
  <c r="AJ12" i="12"/>
  <c r="AJ16" i="12"/>
  <c r="AI48" i="12"/>
  <c r="AI52" i="12"/>
  <c r="AI56" i="12"/>
  <c r="AK8" i="12"/>
  <c r="AK12" i="12"/>
  <c r="AK16" i="12"/>
  <c r="AJ56" i="12"/>
  <c r="AJ53" i="12"/>
  <c r="AJ54" i="12"/>
  <c r="I69" i="19"/>
  <c r="M69" i="19" s="1"/>
  <c r="H69" i="19"/>
  <c r="I77" i="19"/>
  <c r="M77" i="19" s="1"/>
  <c r="H77" i="19"/>
  <c r="I85" i="19"/>
  <c r="M85" i="19" s="1"/>
  <c r="H85" i="19"/>
  <c r="I93" i="19"/>
  <c r="M93" i="19" s="1"/>
  <c r="H93" i="19"/>
  <c r="I101" i="19"/>
  <c r="M101" i="19" s="1"/>
  <c r="H101" i="19"/>
  <c r="I109" i="19"/>
  <c r="M109" i="19" s="1"/>
  <c r="H109" i="19"/>
  <c r="I117" i="19"/>
  <c r="M117" i="19" s="1"/>
  <c r="H117" i="19"/>
  <c r="H66" i="19"/>
  <c r="I66" i="19"/>
  <c r="M66" i="19" s="1"/>
  <c r="I78" i="19"/>
  <c r="M78" i="19" s="1"/>
  <c r="H78" i="19"/>
  <c r="I94" i="19"/>
  <c r="M94" i="19" s="1"/>
  <c r="H94" i="19"/>
  <c r="H114" i="19"/>
  <c r="I114" i="19"/>
  <c r="M114" i="19" s="1"/>
  <c r="I79" i="19"/>
  <c r="M79" i="19" s="1"/>
  <c r="H79" i="19"/>
  <c r="I95" i="19"/>
  <c r="M95" i="19" s="1"/>
  <c r="H95" i="19"/>
  <c r="I111" i="19"/>
  <c r="M111" i="19" s="1"/>
  <c r="H111" i="19"/>
  <c r="I80" i="19"/>
  <c r="M80" i="19" s="1"/>
  <c r="H80" i="19"/>
  <c r="I96" i="19"/>
  <c r="M96" i="19" s="1"/>
  <c r="H96" i="19"/>
  <c r="I112" i="19"/>
  <c r="M112" i="19" s="1"/>
  <c r="H112" i="19"/>
  <c r="H82" i="19"/>
  <c r="I82" i="19"/>
  <c r="M82" i="19" s="1"/>
  <c r="I118" i="19"/>
  <c r="M118" i="19" s="1"/>
  <c r="H118" i="19"/>
  <c r="I75" i="19"/>
  <c r="M75" i="19" s="1"/>
  <c r="H75" i="19"/>
  <c r="I91" i="19"/>
  <c r="M91" i="19" s="1"/>
  <c r="H91" i="19"/>
  <c r="I107" i="19"/>
  <c r="M107" i="19" s="1"/>
  <c r="H107" i="19"/>
  <c r="I123" i="19"/>
  <c r="M123" i="19" s="1"/>
  <c r="H123" i="19"/>
  <c r="I76" i="19"/>
  <c r="M76" i="19" s="1"/>
  <c r="H76" i="19"/>
  <c r="I92" i="19"/>
  <c r="M92" i="19" s="1"/>
  <c r="H92" i="19"/>
  <c r="I108" i="19"/>
  <c r="M108" i="19" s="1"/>
  <c r="H108" i="19"/>
  <c r="H90" i="19"/>
  <c r="I90" i="19"/>
  <c r="M90" i="19" s="1"/>
  <c r="I110" i="19"/>
  <c r="M110" i="19" s="1"/>
  <c r="H110" i="19"/>
  <c r="I65" i="19"/>
  <c r="M65" i="19" s="1"/>
  <c r="H65" i="19"/>
  <c r="I81" i="19"/>
  <c r="M81" i="19" s="1"/>
  <c r="H81" i="19"/>
  <c r="I97" i="19"/>
  <c r="M97" i="19" s="1"/>
  <c r="H97" i="19"/>
  <c r="I113" i="19"/>
  <c r="M113" i="19" s="1"/>
  <c r="H113" i="19"/>
  <c r="I86" i="19"/>
  <c r="M86" i="19" s="1"/>
  <c r="H86" i="19"/>
  <c r="H122" i="19"/>
  <c r="I122" i="19"/>
  <c r="M122" i="19" s="1"/>
  <c r="H106" i="19"/>
  <c r="I106" i="19"/>
  <c r="M106" i="19" s="1"/>
  <c r="I71" i="19"/>
  <c r="M71" i="19" s="1"/>
  <c r="H71" i="19"/>
  <c r="I87" i="19"/>
  <c r="M87" i="19" s="1"/>
  <c r="H87" i="19"/>
  <c r="I103" i="19"/>
  <c r="M103" i="19" s="1"/>
  <c r="H103" i="19"/>
  <c r="I119" i="19"/>
  <c r="M119" i="19" s="1"/>
  <c r="H119" i="19"/>
  <c r="I72" i="19"/>
  <c r="M72" i="19" s="1"/>
  <c r="H72" i="19"/>
  <c r="I88" i="19"/>
  <c r="M88" i="19" s="1"/>
  <c r="H88" i="19"/>
  <c r="I104" i="19"/>
  <c r="M104" i="19" s="1"/>
  <c r="H104" i="19"/>
  <c r="I120" i="19"/>
  <c r="M120" i="19" s="1"/>
  <c r="H120" i="19"/>
  <c r="H98" i="19"/>
  <c r="I98" i="19"/>
  <c r="M98" i="19" s="1"/>
  <c r="I67" i="19"/>
  <c r="M67" i="19" s="1"/>
  <c r="H67" i="19"/>
  <c r="I83" i="19"/>
  <c r="M83" i="19" s="1"/>
  <c r="H83" i="19"/>
  <c r="I99" i="19"/>
  <c r="M99" i="19" s="1"/>
  <c r="H99" i="19"/>
  <c r="I115" i="19"/>
  <c r="M115" i="19" s="1"/>
  <c r="H115" i="19"/>
  <c r="H68" i="19"/>
  <c r="I68" i="19"/>
  <c r="M68" i="19" s="1"/>
  <c r="I84" i="19"/>
  <c r="M84" i="19" s="1"/>
  <c r="H84" i="19"/>
  <c r="I100" i="19"/>
  <c r="M100" i="19" s="1"/>
  <c r="H100" i="19"/>
  <c r="I116" i="19"/>
  <c r="M116" i="19" s="1"/>
  <c r="H116" i="19"/>
  <c r="H64" i="19"/>
  <c r="I64" i="19"/>
  <c r="M64" i="19" s="1"/>
  <c r="H74" i="19"/>
  <c r="I74" i="19"/>
  <c r="M74" i="19" s="1"/>
  <c r="I73" i="19"/>
  <c r="M73" i="19" s="1"/>
  <c r="H73" i="19"/>
  <c r="I89" i="19"/>
  <c r="M89" i="19" s="1"/>
  <c r="H89" i="19"/>
  <c r="I105" i="19"/>
  <c r="M105" i="19" s="1"/>
  <c r="H105" i="19"/>
  <c r="I121" i="19"/>
  <c r="M121" i="19" s="1"/>
  <c r="H121" i="19"/>
  <c r="I70" i="19"/>
  <c r="M70" i="19" s="1"/>
  <c r="H70" i="19"/>
  <c r="I102" i="19"/>
  <c r="M102" i="19" s="1"/>
  <c r="H102" i="19"/>
  <c r="AA5" i="19"/>
  <c r="AD79" i="11"/>
  <c r="E20" i="19"/>
  <c r="J20" i="19" s="1"/>
  <c r="AC78" i="11"/>
  <c r="D19" i="19"/>
  <c r="AF77" i="11"/>
  <c r="G18" i="19"/>
  <c r="L18" i="19" s="1"/>
  <c r="AF73" i="11"/>
  <c r="G14" i="19"/>
  <c r="L14" i="19" s="1"/>
  <c r="AE72" i="11"/>
  <c r="F13" i="19"/>
  <c r="K13" i="19" s="1"/>
  <c r="AD71" i="11"/>
  <c r="E12" i="19"/>
  <c r="J12" i="19" s="1"/>
  <c r="AC70" i="11"/>
  <c r="D11" i="19"/>
  <c r="AD85" i="11"/>
  <c r="E26" i="19"/>
  <c r="J26" i="19" s="1"/>
  <c r="AE82" i="11"/>
  <c r="F23" i="19"/>
  <c r="K23" i="19" s="1"/>
  <c r="AD81" i="11"/>
  <c r="E22" i="19"/>
  <c r="J22" i="19" s="1"/>
  <c r="AC80" i="11"/>
  <c r="D21" i="19"/>
  <c r="AF100" i="11"/>
  <c r="G41" i="19"/>
  <c r="L41" i="19" s="1"/>
  <c r="AD98" i="11"/>
  <c r="E39" i="19"/>
  <c r="J39" i="19" s="1"/>
  <c r="AD94" i="11"/>
  <c r="E35" i="19"/>
  <c r="J35" i="19" s="1"/>
  <c r="AF92" i="11"/>
  <c r="G33" i="19"/>
  <c r="L33" i="19" s="1"/>
  <c r="AD118" i="11"/>
  <c r="E59" i="19"/>
  <c r="J59" i="19" s="1"/>
  <c r="AC117" i="11"/>
  <c r="D58" i="19"/>
  <c r="AF116" i="11"/>
  <c r="G57" i="19"/>
  <c r="L57" i="19" s="1"/>
  <c r="AD114" i="11"/>
  <c r="E55" i="19"/>
  <c r="J55" i="19" s="1"/>
  <c r="AF112" i="11"/>
  <c r="G53" i="19"/>
  <c r="L53" i="19" s="1"/>
  <c r="AC109" i="11"/>
  <c r="D50" i="19"/>
  <c r="AF108" i="11"/>
  <c r="AK115" i="11" s="1"/>
  <c r="G49" i="19"/>
  <c r="L49" i="19" s="1"/>
  <c r="AC105" i="11"/>
  <c r="D46" i="19"/>
  <c r="AF104" i="11"/>
  <c r="G45" i="19"/>
  <c r="L45" i="19" s="1"/>
  <c r="AE103" i="11"/>
  <c r="F44" i="19"/>
  <c r="K44" i="19" s="1"/>
  <c r="AD102" i="11"/>
  <c r="E43" i="19"/>
  <c r="J43" i="19" s="1"/>
  <c r="AC101" i="11"/>
  <c r="D42" i="19"/>
  <c r="AF67" i="11"/>
  <c r="AK77" i="11" s="1"/>
  <c r="G8" i="19"/>
  <c r="L8" i="19" s="1"/>
  <c r="AC79" i="11"/>
  <c r="D20" i="19"/>
  <c r="AF78" i="11"/>
  <c r="G19" i="19"/>
  <c r="L19" i="19" s="1"/>
  <c r="AE77" i="11"/>
  <c r="F18" i="19"/>
  <c r="K18" i="19" s="1"/>
  <c r="AD76" i="11"/>
  <c r="E17" i="19"/>
  <c r="J17" i="19" s="1"/>
  <c r="AC75" i="11"/>
  <c r="D16" i="19"/>
  <c r="AF74" i="11"/>
  <c r="G15" i="19"/>
  <c r="L15" i="19" s="1"/>
  <c r="AE73" i="11"/>
  <c r="F14" i="19"/>
  <c r="K14" i="19" s="1"/>
  <c r="AD72" i="11"/>
  <c r="E13" i="19"/>
  <c r="J13" i="19" s="1"/>
  <c r="AC71" i="11"/>
  <c r="D12" i="19"/>
  <c r="AF70" i="11"/>
  <c r="G11" i="19"/>
  <c r="L11" i="19" s="1"/>
  <c r="AE69" i="11"/>
  <c r="F10" i="19"/>
  <c r="AD68" i="11"/>
  <c r="AI79" i="11" s="1"/>
  <c r="E9" i="19"/>
  <c r="J9" i="19" s="1"/>
  <c r="AC89" i="11"/>
  <c r="D30" i="19"/>
  <c r="AF88" i="11"/>
  <c r="G29" i="19"/>
  <c r="L29" i="19" s="1"/>
  <c r="AE87" i="11"/>
  <c r="F28" i="19"/>
  <c r="K28" i="19" s="1"/>
  <c r="AD86" i="11"/>
  <c r="E27" i="19"/>
  <c r="J27" i="19" s="1"/>
  <c r="AC85" i="11"/>
  <c r="D26" i="19"/>
  <c r="AF84" i="11"/>
  <c r="G25" i="19"/>
  <c r="L25" i="19" s="1"/>
  <c r="AE83" i="11"/>
  <c r="F24" i="19"/>
  <c r="K24" i="19" s="1"/>
  <c r="AD82" i="11"/>
  <c r="E23" i="19"/>
  <c r="J23" i="19" s="1"/>
  <c r="AC81" i="11"/>
  <c r="D22" i="19"/>
  <c r="AF80" i="11"/>
  <c r="G21" i="19"/>
  <c r="L21" i="19" s="1"/>
  <c r="AE100" i="11"/>
  <c r="F41" i="19"/>
  <c r="K41" i="19" s="1"/>
  <c r="AD99" i="11"/>
  <c r="E40" i="19"/>
  <c r="J40" i="19" s="1"/>
  <c r="AC98" i="11"/>
  <c r="D39" i="19"/>
  <c r="AF97" i="11"/>
  <c r="G38" i="19"/>
  <c r="L38" i="19" s="1"/>
  <c r="AE96" i="11"/>
  <c r="F37" i="19"/>
  <c r="K37" i="19" s="1"/>
  <c r="AD95" i="11"/>
  <c r="E36" i="19"/>
  <c r="J36" i="19" s="1"/>
  <c r="AC94" i="11"/>
  <c r="D35" i="19"/>
  <c r="AF93" i="11"/>
  <c r="G34" i="19"/>
  <c r="L34" i="19" s="1"/>
  <c r="AE92" i="11"/>
  <c r="F33" i="19"/>
  <c r="K33" i="19" s="1"/>
  <c r="AD91" i="11"/>
  <c r="E32" i="19"/>
  <c r="J32" i="19" s="1"/>
  <c r="AC90" i="11"/>
  <c r="D31" i="19"/>
  <c r="AF121" i="11"/>
  <c r="G62" i="19"/>
  <c r="L62" i="19" s="1"/>
  <c r="AE120" i="11"/>
  <c r="F61" i="19"/>
  <c r="K61" i="19" s="1"/>
  <c r="AD119" i="11"/>
  <c r="E60" i="19"/>
  <c r="J60" i="19" s="1"/>
  <c r="AC118" i="11"/>
  <c r="D59" i="19"/>
  <c r="AF117" i="11"/>
  <c r="G58" i="19"/>
  <c r="L58" i="19" s="1"/>
  <c r="AE116" i="11"/>
  <c r="F57" i="19"/>
  <c r="K57" i="19" s="1"/>
  <c r="AD115" i="11"/>
  <c r="E56" i="19"/>
  <c r="J56" i="19" s="1"/>
  <c r="AC114" i="11"/>
  <c r="D55" i="19"/>
  <c r="AF113" i="11"/>
  <c r="G54" i="19"/>
  <c r="L54" i="19" s="1"/>
  <c r="AE112" i="11"/>
  <c r="F53" i="19"/>
  <c r="K53" i="19" s="1"/>
  <c r="AD111" i="11"/>
  <c r="E52" i="19"/>
  <c r="J52" i="19" s="1"/>
  <c r="AC110" i="11"/>
  <c r="D51" i="19"/>
  <c r="AF109" i="11"/>
  <c r="G50" i="19"/>
  <c r="L50" i="19" s="1"/>
  <c r="AE108" i="11"/>
  <c r="F49" i="19"/>
  <c r="K49" i="19" s="1"/>
  <c r="AD107" i="11"/>
  <c r="AI115" i="11" s="1"/>
  <c r="E48" i="19"/>
  <c r="J48" i="19" s="1"/>
  <c r="AC106" i="11"/>
  <c r="D47" i="19"/>
  <c r="AF105" i="11"/>
  <c r="G46" i="19"/>
  <c r="L46" i="19" s="1"/>
  <c r="AE104" i="11"/>
  <c r="F45" i="19"/>
  <c r="K45" i="19" s="1"/>
  <c r="AD103" i="11"/>
  <c r="E44" i="19"/>
  <c r="J44" i="19" s="1"/>
  <c r="AC102" i="11"/>
  <c r="D43" i="19"/>
  <c r="AF101" i="11"/>
  <c r="G42" i="19"/>
  <c r="L42" i="19" s="1"/>
  <c r="AE122" i="11"/>
  <c r="F63" i="19"/>
  <c r="K63" i="19" s="1"/>
  <c r="R213" i="19"/>
  <c r="R228" i="19"/>
  <c r="R207" i="19"/>
  <c r="R226" i="19"/>
  <c r="R219" i="19"/>
  <c r="R205" i="19"/>
  <c r="R235" i="19"/>
  <c r="R232" i="19"/>
  <c r="E15" i="20"/>
  <c r="R202" i="19"/>
  <c r="R214" i="19"/>
  <c r="R222" i="19"/>
  <c r="R192" i="19"/>
  <c r="R220" i="19"/>
  <c r="R187" i="19"/>
  <c r="R190" i="19"/>
  <c r="R206" i="19"/>
  <c r="R216" i="19"/>
  <c r="R229" i="19"/>
  <c r="R195" i="19"/>
  <c r="R236" i="19"/>
  <c r="R224" i="19"/>
  <c r="R184" i="19"/>
  <c r="R237" i="19"/>
  <c r="R196" i="19"/>
  <c r="R199" i="19"/>
  <c r="R218" i="19"/>
  <c r="R185" i="19"/>
  <c r="R230" i="19"/>
  <c r="R200" i="19"/>
  <c r="R208" i="19"/>
  <c r="R231" i="19"/>
  <c r="R197" i="19"/>
  <c r="R227" i="19"/>
  <c r="R211" i="19"/>
  <c r="R239" i="19"/>
  <c r="R201" i="19"/>
  <c r="R221" i="19"/>
  <c r="R186" i="19"/>
  <c r="R209" i="19"/>
  <c r="R225" i="19"/>
  <c r="R188" i="19"/>
  <c r="R203" i="19"/>
  <c r="R191" i="19"/>
  <c r="R223" i="19"/>
  <c r="R217" i="19"/>
  <c r="R240" i="19"/>
  <c r="R210" i="19"/>
  <c r="R234" i="19"/>
  <c r="R212" i="19"/>
  <c r="R204" i="19"/>
  <c r="R233" i="19"/>
  <c r="R194" i="19"/>
  <c r="R238" i="19"/>
  <c r="R189" i="19"/>
  <c r="R193" i="19"/>
  <c r="R198" i="19"/>
  <c r="R215" i="19"/>
  <c r="AF69" i="11"/>
  <c r="G10" i="19"/>
  <c r="AE86" i="11"/>
  <c r="F27" i="19"/>
  <c r="K27" i="19" s="1"/>
  <c r="AC84" i="11"/>
  <c r="D25" i="19"/>
  <c r="AE99" i="11"/>
  <c r="F40" i="19"/>
  <c r="K40" i="19" s="1"/>
  <c r="AC97" i="11"/>
  <c r="D38" i="19"/>
  <c r="AC93" i="11"/>
  <c r="D34" i="19"/>
  <c r="AD90" i="11"/>
  <c r="E31" i="19"/>
  <c r="J31" i="19" s="1"/>
  <c r="AE119" i="11"/>
  <c r="F60" i="19"/>
  <c r="K60" i="19" s="1"/>
  <c r="AE107" i="11"/>
  <c r="F48" i="19"/>
  <c r="K48" i="19" s="1"/>
  <c r="AD77" i="11"/>
  <c r="E18" i="19"/>
  <c r="J18" i="19" s="1"/>
  <c r="AF75" i="11"/>
  <c r="G16" i="19"/>
  <c r="L16" i="19" s="1"/>
  <c r="AD73" i="11"/>
  <c r="E14" i="19"/>
  <c r="J14" i="19" s="1"/>
  <c r="AF71" i="11"/>
  <c r="G12" i="19"/>
  <c r="L12" i="19" s="1"/>
  <c r="AF81" i="11"/>
  <c r="G22" i="19"/>
  <c r="L22" i="19" s="1"/>
  <c r="AF118" i="11"/>
  <c r="G59" i="19"/>
  <c r="L59" i="19" s="1"/>
  <c r="AF114" i="11"/>
  <c r="G55" i="19"/>
  <c r="L55" i="19" s="1"/>
  <c r="AC111" i="11"/>
  <c r="D52" i="19"/>
  <c r="AE109" i="11"/>
  <c r="AJ119" i="11" s="1"/>
  <c r="F50" i="19"/>
  <c r="K50" i="19" s="1"/>
  <c r="X5" i="19"/>
  <c r="Z5" i="19"/>
  <c r="AC67" i="11"/>
  <c r="AH73" i="11" s="1"/>
  <c r="D8" i="19"/>
  <c r="AE76" i="11"/>
  <c r="F17" i="19"/>
  <c r="K17" i="19" s="1"/>
  <c r="AD75" i="11"/>
  <c r="E16" i="19"/>
  <c r="J16" i="19" s="1"/>
  <c r="AC74" i="11"/>
  <c r="D15" i="19"/>
  <c r="AE68" i="11"/>
  <c r="F9" i="19"/>
  <c r="K9" i="19" s="1"/>
  <c r="AD89" i="11"/>
  <c r="E30" i="19"/>
  <c r="J30" i="19" s="1"/>
  <c r="AC88" i="11"/>
  <c r="D29" i="19"/>
  <c r="AF87" i="11"/>
  <c r="G28" i="19"/>
  <c r="L28" i="19" s="1"/>
  <c r="AF83" i="11"/>
  <c r="G24" i="19"/>
  <c r="L24" i="19" s="1"/>
  <c r="AF96" i="11"/>
  <c r="G37" i="19"/>
  <c r="L37" i="19" s="1"/>
  <c r="AE95" i="11"/>
  <c r="F36" i="19"/>
  <c r="K36" i="19" s="1"/>
  <c r="AE91" i="11"/>
  <c r="F32" i="19"/>
  <c r="K32" i="19" s="1"/>
  <c r="AC121" i="11"/>
  <c r="D62" i="19"/>
  <c r="AF120" i="11"/>
  <c r="G61" i="19"/>
  <c r="L61" i="19" s="1"/>
  <c r="AE115" i="11"/>
  <c r="F56" i="19"/>
  <c r="K56" i="19" s="1"/>
  <c r="AC113" i="11"/>
  <c r="D54" i="19"/>
  <c r="AE111" i="11"/>
  <c r="F52" i="19"/>
  <c r="K52" i="19" s="1"/>
  <c r="AD110" i="11"/>
  <c r="E51" i="19"/>
  <c r="J51" i="19" s="1"/>
  <c r="AD106" i="11"/>
  <c r="E47" i="19"/>
  <c r="J47" i="19" s="1"/>
  <c r="AF122" i="11"/>
  <c r="G63" i="19"/>
  <c r="L63" i="19" s="1"/>
  <c r="AE67" i="11"/>
  <c r="AJ82" i="11" s="1"/>
  <c r="F8" i="19"/>
  <c r="K8" i="19" s="1"/>
  <c r="AF79" i="11"/>
  <c r="G20" i="19"/>
  <c r="L20" i="19" s="1"/>
  <c r="AE78" i="11"/>
  <c r="F19" i="19"/>
  <c r="K19" i="19" s="1"/>
  <c r="AC76" i="11"/>
  <c r="D17" i="19"/>
  <c r="AE74" i="11"/>
  <c r="F15" i="19"/>
  <c r="K15" i="19" s="1"/>
  <c r="AC72" i="11"/>
  <c r="D13" i="19"/>
  <c r="AE70" i="11"/>
  <c r="F11" i="19"/>
  <c r="K11" i="19" s="1"/>
  <c r="AD69" i="11"/>
  <c r="E10" i="19"/>
  <c r="AC68" i="11"/>
  <c r="D9" i="19"/>
  <c r="AF89" i="11"/>
  <c r="G30" i="19"/>
  <c r="L30" i="19" s="1"/>
  <c r="AE88" i="11"/>
  <c r="F29" i="19"/>
  <c r="K29" i="19" s="1"/>
  <c r="AD87" i="11"/>
  <c r="E28" i="19"/>
  <c r="J28" i="19" s="1"/>
  <c r="AC86" i="11"/>
  <c r="D27" i="19"/>
  <c r="AF85" i="11"/>
  <c r="G26" i="19"/>
  <c r="L26" i="19" s="1"/>
  <c r="AE84" i="11"/>
  <c r="F25" i="19"/>
  <c r="K25" i="19" s="1"/>
  <c r="AD83" i="11"/>
  <c r="E24" i="19"/>
  <c r="J24" i="19" s="1"/>
  <c r="AC82" i="11"/>
  <c r="D23" i="19"/>
  <c r="AE80" i="11"/>
  <c r="F21" i="19"/>
  <c r="K21" i="19" s="1"/>
  <c r="AD100" i="11"/>
  <c r="E41" i="19"/>
  <c r="J41" i="19" s="1"/>
  <c r="AC99" i="11"/>
  <c r="D40" i="19"/>
  <c r="AF98" i="11"/>
  <c r="G39" i="19"/>
  <c r="L39" i="19" s="1"/>
  <c r="AE97" i="11"/>
  <c r="F38" i="19"/>
  <c r="K38" i="19" s="1"/>
  <c r="AD96" i="11"/>
  <c r="E37" i="19"/>
  <c r="J37" i="19" s="1"/>
  <c r="AC95" i="11"/>
  <c r="D36" i="19"/>
  <c r="AF94" i="11"/>
  <c r="G35" i="19"/>
  <c r="L35" i="19" s="1"/>
  <c r="AE93" i="11"/>
  <c r="F34" i="19"/>
  <c r="K34" i="19" s="1"/>
  <c r="AD92" i="11"/>
  <c r="E33" i="19"/>
  <c r="J33" i="19" s="1"/>
  <c r="AC91" i="11"/>
  <c r="D32" i="19"/>
  <c r="AF90" i="11"/>
  <c r="G31" i="19"/>
  <c r="L31" i="19" s="1"/>
  <c r="AE121" i="11"/>
  <c r="F62" i="19"/>
  <c r="K62" i="19" s="1"/>
  <c r="AD120" i="11"/>
  <c r="E61" i="19"/>
  <c r="J61" i="19" s="1"/>
  <c r="AC119" i="11"/>
  <c r="D60" i="19"/>
  <c r="AE117" i="11"/>
  <c r="F58" i="19"/>
  <c r="K58" i="19" s="1"/>
  <c r="AD116" i="11"/>
  <c r="E57" i="19"/>
  <c r="J57" i="19" s="1"/>
  <c r="AC115" i="11"/>
  <c r="D56" i="19"/>
  <c r="AE113" i="11"/>
  <c r="F54" i="19"/>
  <c r="K54" i="19" s="1"/>
  <c r="AD112" i="11"/>
  <c r="E53" i="19"/>
  <c r="J53" i="19" s="1"/>
  <c r="AF110" i="11"/>
  <c r="G51" i="19"/>
  <c r="L51" i="19" s="1"/>
  <c r="AD108" i="11"/>
  <c r="E49" i="19"/>
  <c r="J49" i="19" s="1"/>
  <c r="AC107" i="11"/>
  <c r="D48" i="19"/>
  <c r="AF106" i="11"/>
  <c r="G47" i="19"/>
  <c r="L47" i="19" s="1"/>
  <c r="AE105" i="11"/>
  <c r="F46" i="19"/>
  <c r="K46" i="19" s="1"/>
  <c r="AD104" i="11"/>
  <c r="E45" i="19"/>
  <c r="J45" i="19" s="1"/>
  <c r="AC103" i="11"/>
  <c r="D44" i="19"/>
  <c r="AF102" i="11"/>
  <c r="G43" i="19"/>
  <c r="L43" i="19" s="1"/>
  <c r="AE101" i="11"/>
  <c r="F42" i="19"/>
  <c r="K42" i="19" s="1"/>
  <c r="AD122" i="11"/>
  <c r="E63" i="19"/>
  <c r="J63" i="19" s="1"/>
  <c r="AD67" i="11"/>
  <c r="E8" i="19"/>
  <c r="J8" i="19" s="1"/>
  <c r="AE79" i="11"/>
  <c r="F20" i="19"/>
  <c r="K20" i="19" s="1"/>
  <c r="AD78" i="11"/>
  <c r="E19" i="19"/>
  <c r="J19" i="19" s="1"/>
  <c r="AC77" i="11"/>
  <c r="D18" i="19"/>
  <c r="AF76" i="11"/>
  <c r="G17" i="19"/>
  <c r="L17" i="19" s="1"/>
  <c r="AE75" i="11"/>
  <c r="F16" i="19"/>
  <c r="K16" i="19" s="1"/>
  <c r="AD74" i="11"/>
  <c r="E15" i="19"/>
  <c r="J15" i="19" s="1"/>
  <c r="AC73" i="11"/>
  <c r="D14" i="19"/>
  <c r="AF72" i="11"/>
  <c r="G13" i="19"/>
  <c r="L13" i="19" s="1"/>
  <c r="AE71" i="11"/>
  <c r="F12" i="19"/>
  <c r="K12" i="19" s="1"/>
  <c r="AD70" i="11"/>
  <c r="E11" i="19"/>
  <c r="J11" i="19" s="1"/>
  <c r="AC69" i="11"/>
  <c r="D10" i="19"/>
  <c r="AQ3" i="19" s="1"/>
  <c r="AF68" i="11"/>
  <c r="G9" i="19"/>
  <c r="L9" i="19" s="1"/>
  <c r="AE89" i="11"/>
  <c r="F30" i="19"/>
  <c r="K30" i="19" s="1"/>
  <c r="AD88" i="11"/>
  <c r="E29" i="19"/>
  <c r="J29" i="19" s="1"/>
  <c r="AC87" i="11"/>
  <c r="D28" i="19"/>
  <c r="AF86" i="11"/>
  <c r="G27" i="19"/>
  <c r="L27" i="19" s="1"/>
  <c r="AE85" i="11"/>
  <c r="F26" i="19"/>
  <c r="K26" i="19" s="1"/>
  <c r="AD84" i="11"/>
  <c r="E25" i="19"/>
  <c r="J25" i="19" s="1"/>
  <c r="AC83" i="11"/>
  <c r="D24" i="19"/>
  <c r="AF82" i="11"/>
  <c r="G23" i="19"/>
  <c r="L23" i="19" s="1"/>
  <c r="AE81" i="11"/>
  <c r="F22" i="19"/>
  <c r="K22" i="19" s="1"/>
  <c r="AD80" i="11"/>
  <c r="E21" i="19"/>
  <c r="J21" i="19" s="1"/>
  <c r="AC100" i="11"/>
  <c r="D41" i="19"/>
  <c r="AF99" i="11"/>
  <c r="G40" i="19"/>
  <c r="L40" i="19" s="1"/>
  <c r="AE98" i="11"/>
  <c r="F39" i="19"/>
  <c r="K39" i="19" s="1"/>
  <c r="AD97" i="11"/>
  <c r="E38" i="19"/>
  <c r="J38" i="19" s="1"/>
  <c r="AC96" i="11"/>
  <c r="D37" i="19"/>
  <c r="AF95" i="11"/>
  <c r="G36" i="19"/>
  <c r="L36" i="19" s="1"/>
  <c r="AE94" i="11"/>
  <c r="F35" i="19"/>
  <c r="K35" i="19" s="1"/>
  <c r="AD93" i="11"/>
  <c r="E34" i="19"/>
  <c r="J34" i="19" s="1"/>
  <c r="AC92" i="11"/>
  <c r="D33" i="19"/>
  <c r="AF91" i="11"/>
  <c r="G32" i="19"/>
  <c r="L32" i="19" s="1"/>
  <c r="AE90" i="11"/>
  <c r="F31" i="19"/>
  <c r="K31" i="19" s="1"/>
  <c r="AD121" i="11"/>
  <c r="E62" i="19"/>
  <c r="J62" i="19" s="1"/>
  <c r="AC120" i="11"/>
  <c r="D61" i="19"/>
  <c r="AF119" i="11"/>
  <c r="G60" i="19"/>
  <c r="L60" i="19" s="1"/>
  <c r="AE118" i="11"/>
  <c r="F59" i="19"/>
  <c r="K59" i="19" s="1"/>
  <c r="AD117" i="11"/>
  <c r="E58" i="19"/>
  <c r="J58" i="19" s="1"/>
  <c r="AC116" i="11"/>
  <c r="D57" i="19"/>
  <c r="AF115" i="11"/>
  <c r="G56" i="19"/>
  <c r="L56" i="19" s="1"/>
  <c r="AE114" i="11"/>
  <c r="F55" i="19"/>
  <c r="K55" i="19" s="1"/>
  <c r="AD113" i="11"/>
  <c r="E54" i="19"/>
  <c r="J54" i="19" s="1"/>
  <c r="AC112" i="11"/>
  <c r="D53" i="19"/>
  <c r="AF111" i="11"/>
  <c r="G52" i="19"/>
  <c r="L52" i="19" s="1"/>
  <c r="AE110" i="11"/>
  <c r="F51" i="19"/>
  <c r="K51" i="19" s="1"/>
  <c r="AD109" i="11"/>
  <c r="E50" i="19"/>
  <c r="J50" i="19" s="1"/>
  <c r="AC108" i="11"/>
  <c r="AH121" i="11" s="1"/>
  <c r="D49" i="19"/>
  <c r="AF107" i="11"/>
  <c r="G48" i="19"/>
  <c r="L48" i="19" s="1"/>
  <c r="AE106" i="11"/>
  <c r="F47" i="19"/>
  <c r="K47" i="19" s="1"/>
  <c r="AD105" i="11"/>
  <c r="E46" i="19"/>
  <c r="J46" i="19" s="1"/>
  <c r="AC104" i="11"/>
  <c r="D45" i="19"/>
  <c r="AF103" i="11"/>
  <c r="G44" i="19"/>
  <c r="L44" i="19" s="1"/>
  <c r="AE102" i="11"/>
  <c r="F43" i="19"/>
  <c r="K43" i="19" s="1"/>
  <c r="AD101" i="11"/>
  <c r="E42" i="19"/>
  <c r="J42" i="19" s="1"/>
  <c r="AC122" i="11"/>
  <c r="D63" i="19"/>
  <c r="R160" i="19"/>
  <c r="R131" i="19"/>
  <c r="R150" i="19"/>
  <c r="R157" i="19"/>
  <c r="R145" i="19"/>
  <c r="R176" i="19"/>
  <c r="R168" i="19"/>
  <c r="R133" i="19"/>
  <c r="R156" i="19"/>
  <c r="R155" i="19"/>
  <c r="D15" i="20"/>
  <c r="R148" i="19"/>
  <c r="R179" i="19"/>
  <c r="R180" i="19"/>
  <c r="R146" i="19"/>
  <c r="R141" i="19"/>
  <c r="R137" i="19"/>
  <c r="R128" i="19"/>
  <c r="R144" i="19"/>
  <c r="R161" i="19"/>
  <c r="R173" i="19"/>
  <c r="R158" i="19"/>
  <c r="R171" i="19"/>
  <c r="R125" i="19"/>
  <c r="R124" i="19"/>
  <c r="R175" i="19"/>
  <c r="R126" i="19"/>
  <c r="R136" i="19"/>
  <c r="R164" i="19"/>
  <c r="R159" i="19"/>
  <c r="R143" i="19"/>
  <c r="R139" i="19"/>
  <c r="R166" i="19"/>
  <c r="R174" i="19"/>
  <c r="R154" i="19"/>
  <c r="R167" i="19"/>
  <c r="R169" i="19"/>
  <c r="R135" i="19"/>
  <c r="R152" i="19"/>
  <c r="R140" i="19"/>
  <c r="R172" i="19"/>
  <c r="R129" i="19"/>
  <c r="R178" i="19"/>
  <c r="R134" i="19"/>
  <c r="R170" i="19"/>
  <c r="R162" i="19"/>
  <c r="R153" i="19"/>
  <c r="R138" i="19"/>
  <c r="R147" i="19"/>
  <c r="R149" i="19"/>
  <c r="R127" i="19"/>
  <c r="R151" i="19"/>
  <c r="R163" i="19"/>
  <c r="R165" i="19"/>
  <c r="R132" i="19"/>
  <c r="R177" i="19"/>
  <c r="R142" i="19"/>
  <c r="R130" i="19"/>
  <c r="Y5" i="19"/>
  <c r="AH62" i="11"/>
  <c r="AH61" i="11"/>
  <c r="AH60" i="11"/>
  <c r="AH59" i="11"/>
  <c r="AH58" i="11"/>
  <c r="AH57" i="11"/>
  <c r="AH56" i="11"/>
  <c r="AH55" i="11"/>
  <c r="AH54" i="11"/>
  <c r="AH53" i="11"/>
  <c r="AH52" i="11"/>
  <c r="AH51" i="11"/>
  <c r="AH50" i="11"/>
  <c r="AH49" i="11"/>
  <c r="AH48" i="11"/>
  <c r="AH47" i="11"/>
  <c r="AH42" i="11" s="1"/>
  <c r="AJ79" i="11"/>
  <c r="AJ75" i="11"/>
  <c r="AJ71" i="11"/>
  <c r="AJ67" i="11"/>
  <c r="AH115" i="11"/>
  <c r="AH107" i="11"/>
  <c r="AH114" i="11"/>
  <c r="AH108" i="11"/>
  <c r="AH103" i="11" s="1"/>
  <c r="AG7" i="11"/>
  <c r="AI80" i="11"/>
  <c r="AI76" i="11"/>
  <c r="AI72" i="11"/>
  <c r="AI68" i="11"/>
  <c r="AI63" i="11" s="1"/>
  <c r="AK116" i="11"/>
  <c r="AK108" i="11"/>
  <c r="AK103" i="11" s="1"/>
  <c r="AH77" i="11"/>
  <c r="AH68" i="11"/>
  <c r="AH63" i="11" s="1"/>
  <c r="AH76" i="11"/>
  <c r="AH67" i="11"/>
  <c r="AJ120" i="11"/>
  <c r="AJ116" i="11"/>
  <c r="AJ112" i="11"/>
  <c r="AJ108" i="11"/>
  <c r="AJ103" i="11" s="1"/>
  <c r="AH21" i="11"/>
  <c r="AH20" i="11"/>
  <c r="AH19" i="11"/>
  <c r="AH18" i="11"/>
  <c r="AH17" i="11"/>
  <c r="AH15" i="11"/>
  <c r="AH14" i="11"/>
  <c r="AH13" i="11"/>
  <c r="AH12" i="11"/>
  <c r="AH11" i="11"/>
  <c r="AH10" i="11"/>
  <c r="AH8" i="11"/>
  <c r="AH7" i="11"/>
  <c r="AH2" i="11" s="1"/>
  <c r="AH22" i="11"/>
  <c r="AH16" i="11"/>
  <c r="AH9" i="11"/>
  <c r="AK78" i="11"/>
  <c r="AK74" i="11"/>
  <c r="AK70" i="11"/>
  <c r="AK81" i="11"/>
  <c r="AI117" i="11"/>
  <c r="AI109" i="11"/>
  <c r="AI118" i="11"/>
  <c r="AI110" i="11"/>
  <c r="L9" i="11"/>
  <c r="AB107" i="11"/>
  <c r="L4" i="11"/>
  <c r="AB67" i="11"/>
  <c r="M3" i="11"/>
  <c r="O3" i="11"/>
  <c r="N3" i="11"/>
  <c r="O13" i="11"/>
  <c r="T2" i="11" s="1"/>
  <c r="P3" i="11"/>
  <c r="M13" i="11"/>
  <c r="R2" i="11" s="1"/>
  <c r="P13" i="11"/>
  <c r="U2" i="11" s="1"/>
  <c r="Q8" i="12"/>
  <c r="Q3" i="12"/>
  <c r="N13" i="11"/>
  <c r="S2" i="11" s="1"/>
  <c r="Q13" i="12"/>
  <c r="U13" i="12" s="1"/>
  <c r="Q4" i="12"/>
  <c r="Q9" i="12"/>
  <c r="M4" i="11"/>
  <c r="O4" i="11"/>
  <c r="N4" i="11"/>
  <c r="O8" i="11"/>
  <c r="M8" i="11"/>
  <c r="P8" i="11"/>
  <c r="N8" i="11"/>
  <c r="P4" i="11"/>
  <c r="P9" i="11"/>
  <c r="N9" i="11"/>
  <c r="O9" i="11"/>
  <c r="M9" i="11"/>
  <c r="J10" i="19" l="1"/>
  <c r="AW3" i="19" s="1"/>
  <c r="AR3" i="19"/>
  <c r="L10" i="19"/>
  <c r="AY3" i="19" s="1"/>
  <c r="AT3" i="19"/>
  <c r="K10" i="19"/>
  <c r="AX3" i="19" s="1"/>
  <c r="AS3" i="19"/>
  <c r="AI120" i="11"/>
  <c r="AK67" i="11"/>
  <c r="AK75" i="11"/>
  <c r="AJ109" i="11"/>
  <c r="AJ117" i="11"/>
  <c r="AH71" i="11"/>
  <c r="AH72" i="11"/>
  <c r="AK111" i="11"/>
  <c r="AI69" i="11"/>
  <c r="AI77" i="11"/>
  <c r="AH122" i="11"/>
  <c r="AH117" i="11"/>
  <c r="AJ76" i="11"/>
  <c r="AI112" i="11"/>
  <c r="AI111" i="11"/>
  <c r="AI119" i="11"/>
  <c r="AK71" i="11"/>
  <c r="AK79" i="11"/>
  <c r="AJ113" i="11"/>
  <c r="AJ121" i="11"/>
  <c r="AH80" i="11"/>
  <c r="AH81" i="11"/>
  <c r="AK119" i="11"/>
  <c r="AI73" i="11"/>
  <c r="AI81" i="11"/>
  <c r="AH116" i="11"/>
  <c r="AH109" i="11"/>
  <c r="AJ68" i="11"/>
  <c r="AJ63" i="11" s="1"/>
  <c r="AJ72" i="11"/>
  <c r="AJ80" i="11"/>
  <c r="AI114" i="11"/>
  <c r="AI122" i="11"/>
  <c r="AI113" i="11"/>
  <c r="AI121" i="11"/>
  <c r="AK68" i="11"/>
  <c r="AK63" i="11" s="1"/>
  <c r="AK72" i="11"/>
  <c r="AK76" i="11"/>
  <c r="AK80" i="11"/>
  <c r="AJ110" i="11"/>
  <c r="AJ114" i="11"/>
  <c r="AJ118" i="11"/>
  <c r="AJ122" i="11"/>
  <c r="AH75" i="11"/>
  <c r="AH70" i="11"/>
  <c r="AH69" i="11"/>
  <c r="AH82" i="11"/>
  <c r="AK112" i="11"/>
  <c r="AK120" i="11"/>
  <c r="AI70" i="11"/>
  <c r="AI74" i="11"/>
  <c r="AI78" i="11"/>
  <c r="AI82" i="11"/>
  <c r="AH110" i="11"/>
  <c r="AH112" i="11"/>
  <c r="AH111" i="11"/>
  <c r="AH119" i="11"/>
  <c r="AJ69" i="11"/>
  <c r="AJ73" i="11"/>
  <c r="AJ77" i="11"/>
  <c r="AJ81" i="11"/>
  <c r="AK122" i="11"/>
  <c r="AI108" i="11"/>
  <c r="AI103" i="11" s="1"/>
  <c r="AI116" i="11"/>
  <c r="AI107" i="11"/>
  <c r="AK82" i="11"/>
  <c r="AK69" i="11"/>
  <c r="AK73" i="11"/>
  <c r="AJ107" i="11"/>
  <c r="AJ111" i="11"/>
  <c r="AJ115" i="11"/>
  <c r="AH74" i="11"/>
  <c r="AH79" i="11"/>
  <c r="AH78" i="11"/>
  <c r="AK107" i="11"/>
  <c r="AI67" i="11"/>
  <c r="AI71" i="11"/>
  <c r="AI75" i="11"/>
  <c r="AH118" i="11"/>
  <c r="AH120" i="11"/>
  <c r="AH113" i="11"/>
  <c r="AJ70" i="11"/>
  <c r="AJ74" i="11"/>
  <c r="AJ78" i="11"/>
  <c r="T67" i="19"/>
  <c r="T71" i="19"/>
  <c r="T75" i="19"/>
  <c r="T79" i="19"/>
  <c r="T83" i="19"/>
  <c r="T87" i="19"/>
  <c r="T91" i="19"/>
  <c r="T95" i="19"/>
  <c r="T99" i="19"/>
  <c r="T103" i="19"/>
  <c r="T107" i="19"/>
  <c r="T111" i="19"/>
  <c r="T115" i="19"/>
  <c r="T119" i="19"/>
  <c r="T123" i="19"/>
  <c r="T68" i="19"/>
  <c r="T72" i="19"/>
  <c r="T76" i="19"/>
  <c r="T80" i="19"/>
  <c r="T84" i="19"/>
  <c r="T88" i="19"/>
  <c r="T92" i="19"/>
  <c r="T96" i="19"/>
  <c r="T100" i="19"/>
  <c r="T104" i="19"/>
  <c r="T108" i="19"/>
  <c r="T112" i="19"/>
  <c r="T116" i="19"/>
  <c r="T120" i="19"/>
  <c r="T64" i="19"/>
  <c r="T65" i="19"/>
  <c r="T69" i="19"/>
  <c r="T73" i="19"/>
  <c r="T77" i="19"/>
  <c r="T81" i="19"/>
  <c r="T85" i="19"/>
  <c r="T89" i="19"/>
  <c r="T93" i="19"/>
  <c r="T97" i="19"/>
  <c r="T101" i="19"/>
  <c r="T105" i="19"/>
  <c r="T109" i="19"/>
  <c r="T113" i="19"/>
  <c r="T117" i="19"/>
  <c r="T121" i="19"/>
  <c r="T74" i="19"/>
  <c r="T90" i="19"/>
  <c r="T106" i="19"/>
  <c r="T122" i="19"/>
  <c r="T78" i="19"/>
  <c r="T94" i="19"/>
  <c r="T110" i="19"/>
  <c r="T66" i="19"/>
  <c r="T82" i="19"/>
  <c r="T98" i="19"/>
  <c r="T114" i="19"/>
  <c r="T70" i="19"/>
  <c r="T86" i="19"/>
  <c r="T102" i="19"/>
  <c r="T118" i="19"/>
  <c r="I49" i="19"/>
  <c r="M49" i="19" s="1"/>
  <c r="H49" i="19"/>
  <c r="I61" i="19"/>
  <c r="M61" i="19" s="1"/>
  <c r="H61" i="19"/>
  <c r="I41" i="19"/>
  <c r="M41" i="19" s="1"/>
  <c r="H41" i="19"/>
  <c r="H24" i="19"/>
  <c r="I24" i="19"/>
  <c r="M24" i="19" s="1"/>
  <c r="I23" i="19"/>
  <c r="M23" i="19" s="1"/>
  <c r="H23" i="19"/>
  <c r="I27" i="19"/>
  <c r="M27" i="19" s="1"/>
  <c r="H27" i="19"/>
  <c r="I9" i="19"/>
  <c r="M9" i="19" s="1"/>
  <c r="H9" i="19"/>
  <c r="H62" i="19"/>
  <c r="I62" i="19"/>
  <c r="M62" i="19" s="1"/>
  <c r="I29" i="19"/>
  <c r="M29" i="19" s="1"/>
  <c r="H29" i="19"/>
  <c r="H8" i="19"/>
  <c r="I8" i="19"/>
  <c r="M8" i="19" s="1"/>
  <c r="H34" i="19"/>
  <c r="I34" i="19"/>
  <c r="M34" i="19" s="1"/>
  <c r="N74" i="19"/>
  <c r="Q74" i="19" s="1"/>
  <c r="N98" i="19"/>
  <c r="Q98" i="19" s="1"/>
  <c r="N82" i="19"/>
  <c r="Q82" i="19" s="1"/>
  <c r="N66" i="19"/>
  <c r="Q66" i="19" s="1"/>
  <c r="I45" i="19"/>
  <c r="M45" i="19" s="1"/>
  <c r="H45" i="19"/>
  <c r="I53" i="19"/>
  <c r="M53" i="19" s="1"/>
  <c r="H53" i="19"/>
  <c r="I37" i="19"/>
  <c r="M37" i="19" s="1"/>
  <c r="H37" i="19"/>
  <c r="H28" i="19"/>
  <c r="I28" i="19"/>
  <c r="M28" i="19" s="1"/>
  <c r="H18" i="19"/>
  <c r="I18" i="19"/>
  <c r="M18" i="19" s="1"/>
  <c r="I43" i="19"/>
  <c r="M43" i="19" s="1"/>
  <c r="H43" i="19"/>
  <c r="I47" i="19"/>
  <c r="M47" i="19" s="1"/>
  <c r="H47" i="19"/>
  <c r="I51" i="19"/>
  <c r="M51" i="19" s="1"/>
  <c r="H51" i="19"/>
  <c r="I55" i="19"/>
  <c r="M55" i="19" s="1"/>
  <c r="H55" i="19"/>
  <c r="I59" i="19"/>
  <c r="M59" i="19" s="1"/>
  <c r="H59" i="19"/>
  <c r="I31" i="19"/>
  <c r="M31" i="19" s="1"/>
  <c r="H31" i="19"/>
  <c r="I35" i="19"/>
  <c r="M35" i="19" s="1"/>
  <c r="H35" i="19"/>
  <c r="I39" i="19"/>
  <c r="M39" i="19" s="1"/>
  <c r="H39" i="19"/>
  <c r="H22" i="19"/>
  <c r="I22" i="19"/>
  <c r="M22" i="19" s="1"/>
  <c r="H26" i="19"/>
  <c r="I26" i="19"/>
  <c r="M26" i="19" s="1"/>
  <c r="H30" i="19"/>
  <c r="I30" i="19"/>
  <c r="M30" i="19" s="1"/>
  <c r="H12" i="19"/>
  <c r="I12" i="19"/>
  <c r="M12" i="19" s="1"/>
  <c r="H16" i="19"/>
  <c r="I16" i="19"/>
  <c r="M16" i="19" s="1"/>
  <c r="H20" i="19"/>
  <c r="I20" i="19"/>
  <c r="M20" i="19" s="1"/>
  <c r="H42" i="19"/>
  <c r="I42" i="19"/>
  <c r="M42" i="19" s="1"/>
  <c r="H46" i="19"/>
  <c r="I46" i="19"/>
  <c r="M46" i="19" s="1"/>
  <c r="H50" i="19"/>
  <c r="I50" i="19"/>
  <c r="M50" i="19" s="1"/>
  <c r="H58" i="19"/>
  <c r="I58" i="19"/>
  <c r="M58" i="19" s="1"/>
  <c r="I21" i="19"/>
  <c r="M21" i="19" s="1"/>
  <c r="H21" i="19"/>
  <c r="I11" i="19"/>
  <c r="M11" i="19" s="1"/>
  <c r="H11" i="19"/>
  <c r="N102" i="19"/>
  <c r="Q102" i="19" s="1"/>
  <c r="N89" i="19"/>
  <c r="Q89" i="19" s="1"/>
  <c r="N116" i="19"/>
  <c r="Q116" i="19" s="1"/>
  <c r="N84" i="19"/>
  <c r="Q84" i="19" s="1"/>
  <c r="N115" i="19"/>
  <c r="Q115" i="19" s="1"/>
  <c r="N83" i="19"/>
  <c r="Q83" i="19" s="1"/>
  <c r="N104" i="19"/>
  <c r="Q104" i="19" s="1"/>
  <c r="N72" i="19"/>
  <c r="Q72" i="19" s="1"/>
  <c r="N103" i="19"/>
  <c r="Q103" i="19" s="1"/>
  <c r="N71" i="19"/>
  <c r="Q71" i="19" s="1"/>
  <c r="N113" i="19"/>
  <c r="Q113" i="19" s="1"/>
  <c r="N81" i="19"/>
  <c r="Q81" i="19" s="1"/>
  <c r="N110" i="19"/>
  <c r="Q110" i="19" s="1"/>
  <c r="N108" i="19"/>
  <c r="Q108" i="19" s="1"/>
  <c r="N76" i="19"/>
  <c r="Q76" i="19" s="1"/>
  <c r="N107" i="19"/>
  <c r="Q107" i="19" s="1"/>
  <c r="N75" i="19"/>
  <c r="Q75" i="19" s="1"/>
  <c r="N96" i="19"/>
  <c r="Q96" i="19" s="1"/>
  <c r="N111" i="19"/>
  <c r="Q111" i="19" s="1"/>
  <c r="N79" i="19"/>
  <c r="Q79" i="19" s="1"/>
  <c r="N94" i="19"/>
  <c r="Q94" i="19" s="1"/>
  <c r="N109" i="19"/>
  <c r="Q109" i="19" s="1"/>
  <c r="N93" i="19"/>
  <c r="Q93" i="19" s="1"/>
  <c r="N77" i="19"/>
  <c r="Q77" i="19" s="1"/>
  <c r="I63" i="19"/>
  <c r="M63" i="19" s="1"/>
  <c r="N63" i="19" s="1"/>
  <c r="H63" i="19"/>
  <c r="I57" i="19"/>
  <c r="M57" i="19" s="1"/>
  <c r="H57" i="19"/>
  <c r="I33" i="19"/>
  <c r="M33" i="19" s="1"/>
  <c r="H33" i="19"/>
  <c r="H10" i="19"/>
  <c r="AU3" i="19" s="1"/>
  <c r="I10" i="19"/>
  <c r="H14" i="19"/>
  <c r="I14" i="19"/>
  <c r="M14" i="19" s="1"/>
  <c r="H56" i="19"/>
  <c r="I56" i="19"/>
  <c r="M56" i="19" s="1"/>
  <c r="H44" i="19"/>
  <c r="I44" i="19"/>
  <c r="M44" i="19" s="1"/>
  <c r="H48" i="19"/>
  <c r="I48" i="19"/>
  <c r="M48" i="19" s="1"/>
  <c r="H60" i="19"/>
  <c r="I60" i="19"/>
  <c r="M60" i="19" s="1"/>
  <c r="H32" i="19"/>
  <c r="I32" i="19"/>
  <c r="M32" i="19" s="1"/>
  <c r="H36" i="19"/>
  <c r="I36" i="19"/>
  <c r="M36" i="19" s="1"/>
  <c r="H40" i="19"/>
  <c r="I40" i="19"/>
  <c r="M40" i="19" s="1"/>
  <c r="I13" i="19"/>
  <c r="M13" i="19" s="1"/>
  <c r="H13" i="19"/>
  <c r="I17" i="19"/>
  <c r="M17" i="19" s="1"/>
  <c r="H17" i="19"/>
  <c r="H54" i="19"/>
  <c r="I54" i="19"/>
  <c r="M54" i="19" s="1"/>
  <c r="I15" i="19"/>
  <c r="M15" i="19" s="1"/>
  <c r="H15" i="19"/>
  <c r="H52" i="19"/>
  <c r="I52" i="19"/>
  <c r="M52" i="19" s="1"/>
  <c r="H38" i="19"/>
  <c r="I38" i="19"/>
  <c r="M38" i="19" s="1"/>
  <c r="I25" i="19"/>
  <c r="M25" i="19" s="1"/>
  <c r="H25" i="19"/>
  <c r="N64" i="19"/>
  <c r="Q64" i="19" s="1"/>
  <c r="N68" i="19"/>
  <c r="Q68" i="19" s="1"/>
  <c r="N106" i="19"/>
  <c r="Q106" i="19" s="1"/>
  <c r="N90" i="19"/>
  <c r="Q90" i="19" s="1"/>
  <c r="N114" i="19"/>
  <c r="Q114" i="19" s="1"/>
  <c r="I19" i="19"/>
  <c r="M19" i="19" s="1"/>
  <c r="H19" i="19"/>
  <c r="N70" i="19"/>
  <c r="Q70" i="19" s="1"/>
  <c r="N105" i="19"/>
  <c r="Q105" i="19" s="1"/>
  <c r="N73" i="19"/>
  <c r="Q73" i="19" s="1"/>
  <c r="N100" i="19"/>
  <c r="Q100" i="19" s="1"/>
  <c r="N99" i="19"/>
  <c r="Q99" i="19" s="1"/>
  <c r="N67" i="19"/>
  <c r="Q67" i="19" s="1"/>
  <c r="N120" i="19"/>
  <c r="Q120" i="19" s="1"/>
  <c r="N88" i="19"/>
  <c r="Q88" i="19" s="1"/>
  <c r="N119" i="19"/>
  <c r="Q119" i="19" s="1"/>
  <c r="N87" i="19"/>
  <c r="Q87" i="19" s="1"/>
  <c r="N86" i="19"/>
  <c r="Q86" i="19" s="1"/>
  <c r="N97" i="19"/>
  <c r="Q97" i="19" s="1"/>
  <c r="N65" i="19"/>
  <c r="Q65" i="19" s="1"/>
  <c r="N92" i="19"/>
  <c r="Q92" i="19" s="1"/>
  <c r="N91" i="19"/>
  <c r="Q91" i="19" s="1"/>
  <c r="N118" i="19"/>
  <c r="Q118" i="19" s="1"/>
  <c r="N112" i="19"/>
  <c r="Q112" i="19" s="1"/>
  <c r="N80" i="19"/>
  <c r="Q80" i="19" s="1"/>
  <c r="N95" i="19"/>
  <c r="Q95" i="19" s="1"/>
  <c r="N78" i="19"/>
  <c r="Q78" i="19" s="1"/>
  <c r="N117" i="19"/>
  <c r="Q117" i="19" s="1"/>
  <c r="N101" i="19"/>
  <c r="Q101" i="19" s="1"/>
  <c r="N85" i="19"/>
  <c r="Q85" i="19" s="1"/>
  <c r="N69" i="19"/>
  <c r="Q69" i="19" s="1"/>
  <c r="Z4" i="19"/>
  <c r="X4" i="19"/>
  <c r="AA4" i="19"/>
  <c r="AK109" i="11"/>
  <c r="AK113" i="11"/>
  <c r="AK117" i="11"/>
  <c r="AK121" i="11"/>
  <c r="D16" i="20"/>
  <c r="D26" i="20" s="1"/>
  <c r="D27" i="20" s="1"/>
  <c r="D36" i="20" s="1"/>
  <c r="D37" i="20" s="1"/>
  <c r="D38" i="20" s="1"/>
  <c r="AK110" i="11"/>
  <c r="AK114" i="11"/>
  <c r="AK118" i="11"/>
  <c r="Y4" i="19"/>
  <c r="E16" i="20"/>
  <c r="E26" i="20" s="1"/>
  <c r="E27" i="20" s="1"/>
  <c r="E36" i="20" s="1"/>
  <c r="E37" i="20" s="1"/>
  <c r="E38" i="20" s="1"/>
  <c r="K3" i="20"/>
  <c r="U3" i="12"/>
  <c r="R9" i="12"/>
  <c r="T3" i="12"/>
  <c r="R13" i="12"/>
  <c r="S3" i="12"/>
  <c r="S8" i="12"/>
  <c r="T11" i="12"/>
  <c r="T7" i="12"/>
  <c r="U10" i="12"/>
  <c r="V6" i="12"/>
  <c r="S10" i="12"/>
  <c r="U11" i="12"/>
  <c r="S6" i="12"/>
  <c r="S12" i="12"/>
  <c r="U7" i="12"/>
  <c r="T12" i="12"/>
  <c r="T5" i="12"/>
  <c r="R5" i="12"/>
  <c r="U5" i="12"/>
  <c r="T10" i="12"/>
  <c r="R12" i="12"/>
  <c r="V11" i="12"/>
  <c r="S5" i="12"/>
  <c r="T6" i="12"/>
  <c r="U6" i="12"/>
  <c r="S7" i="12"/>
  <c r="V5" i="12"/>
  <c r="S11" i="12"/>
  <c r="V12" i="12"/>
  <c r="R7" i="12"/>
  <c r="R6" i="12"/>
  <c r="V13" i="12"/>
  <c r="R11" i="12"/>
  <c r="U12" i="12"/>
  <c r="V10" i="12"/>
  <c r="R10" i="12"/>
  <c r="V7" i="12"/>
  <c r="T13" i="12"/>
  <c r="S13" i="12"/>
  <c r="R3" i="12"/>
  <c r="U8" i="12"/>
  <c r="V3" i="12"/>
  <c r="R8" i="12"/>
  <c r="T9" i="12"/>
  <c r="V9" i="12"/>
  <c r="R4" i="12"/>
  <c r="U4" i="12"/>
  <c r="S4" i="12"/>
  <c r="V4" i="12"/>
  <c r="T8" i="12"/>
  <c r="U9" i="12"/>
  <c r="S9" i="12"/>
  <c r="V8" i="12"/>
  <c r="T4" i="12"/>
  <c r="Q3" i="11"/>
  <c r="Q8" i="11"/>
  <c r="Q4" i="11"/>
  <c r="Q13" i="11"/>
  <c r="Q9" i="11"/>
  <c r="O201" i="1"/>
  <c r="R201" i="1" s="1"/>
  <c r="O202" i="1"/>
  <c r="R202" i="1" s="1"/>
  <c r="O203" i="1"/>
  <c r="R203" i="1" s="1"/>
  <c r="O204" i="1"/>
  <c r="R204" i="1" s="1"/>
  <c r="O205" i="1"/>
  <c r="R205" i="1" s="1"/>
  <c r="O206" i="1"/>
  <c r="R206" i="1" s="1"/>
  <c r="O207" i="1"/>
  <c r="R207" i="1" s="1"/>
  <c r="O208" i="1"/>
  <c r="R208" i="1" s="1"/>
  <c r="O209" i="1"/>
  <c r="R209" i="1" s="1"/>
  <c r="O210" i="1"/>
  <c r="R210" i="1" s="1"/>
  <c r="O211" i="1"/>
  <c r="R211" i="1" s="1"/>
  <c r="O212" i="1"/>
  <c r="R212" i="1" s="1"/>
  <c r="O213" i="1"/>
  <c r="R213" i="1" s="1"/>
  <c r="O214" i="1"/>
  <c r="R214" i="1" s="1"/>
  <c r="O215" i="1"/>
  <c r="R215" i="1" s="1"/>
  <c r="O216" i="1"/>
  <c r="R216" i="1" s="1"/>
  <c r="O217" i="1"/>
  <c r="R217" i="1" s="1"/>
  <c r="O218" i="1"/>
  <c r="R218" i="1" s="1"/>
  <c r="O219" i="1"/>
  <c r="R219" i="1" s="1"/>
  <c r="O220" i="1"/>
  <c r="R220" i="1" s="1"/>
  <c r="O221" i="1"/>
  <c r="R221" i="1" s="1"/>
  <c r="O222" i="1"/>
  <c r="R222" i="1" s="1"/>
  <c r="O223" i="1"/>
  <c r="R223" i="1" s="1"/>
  <c r="O224" i="1"/>
  <c r="R224" i="1" s="1"/>
  <c r="O225" i="1"/>
  <c r="R225" i="1" s="1"/>
  <c r="O226" i="1"/>
  <c r="R226" i="1" s="1"/>
  <c r="O227" i="1"/>
  <c r="R227" i="1" s="1"/>
  <c r="O228" i="1"/>
  <c r="R228" i="1" s="1"/>
  <c r="O229" i="1"/>
  <c r="R229" i="1" s="1"/>
  <c r="O230" i="1"/>
  <c r="R230" i="1" s="1"/>
  <c r="O231" i="1"/>
  <c r="R231" i="1" s="1"/>
  <c r="O232" i="1"/>
  <c r="R232" i="1" s="1"/>
  <c r="O233" i="1"/>
  <c r="R233" i="1" s="1"/>
  <c r="O234" i="1"/>
  <c r="R234" i="1" s="1"/>
  <c r="O235" i="1"/>
  <c r="R235" i="1" s="1"/>
  <c r="O236" i="1"/>
  <c r="R236" i="1" s="1"/>
  <c r="O237" i="1"/>
  <c r="R237" i="1" s="1"/>
  <c r="O238" i="1"/>
  <c r="R238" i="1" s="1"/>
  <c r="O239" i="1"/>
  <c r="R239" i="1" s="1"/>
  <c r="O240" i="1"/>
  <c r="R240" i="1" s="1"/>
  <c r="O241" i="1"/>
  <c r="R241" i="1" s="1"/>
  <c r="O242" i="1"/>
  <c r="R242" i="1" s="1"/>
  <c r="O243" i="1"/>
  <c r="R243" i="1" s="1"/>
  <c r="O244" i="1"/>
  <c r="R244" i="1" s="1"/>
  <c r="O245" i="1"/>
  <c r="R245" i="1" s="1"/>
  <c r="O246" i="1"/>
  <c r="R246" i="1" s="1"/>
  <c r="O247" i="1"/>
  <c r="R247" i="1" s="1"/>
  <c r="O248" i="1"/>
  <c r="R248" i="1" s="1"/>
  <c r="O249" i="1"/>
  <c r="R249" i="1" s="1"/>
  <c r="O250" i="1"/>
  <c r="R250" i="1" s="1"/>
  <c r="O251" i="1"/>
  <c r="R251" i="1" s="1"/>
  <c r="O252" i="1"/>
  <c r="R252" i="1" s="1"/>
  <c r="O253" i="1"/>
  <c r="R253" i="1" s="1"/>
  <c r="O254" i="1"/>
  <c r="R254" i="1" s="1"/>
  <c r="O255" i="1"/>
  <c r="R255" i="1" s="1"/>
  <c r="O256" i="1"/>
  <c r="R256" i="1" s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O189" i="1"/>
  <c r="R189" i="1" s="1"/>
  <c r="O190" i="1"/>
  <c r="R190" i="1" s="1"/>
  <c r="O191" i="1"/>
  <c r="R191" i="1" s="1"/>
  <c r="O192" i="1"/>
  <c r="R192" i="1" s="1"/>
  <c r="O193" i="1"/>
  <c r="R193" i="1" s="1"/>
  <c r="O194" i="1"/>
  <c r="R194" i="1" s="1"/>
  <c r="O195" i="1"/>
  <c r="R195" i="1" s="1"/>
  <c r="O196" i="1"/>
  <c r="R196" i="1" s="1"/>
  <c r="N189" i="1"/>
  <c r="N190" i="1"/>
  <c r="N191" i="1"/>
  <c r="N192" i="1"/>
  <c r="N193" i="1"/>
  <c r="N194" i="1"/>
  <c r="N195" i="1"/>
  <c r="N196" i="1"/>
  <c r="M189" i="1"/>
  <c r="M190" i="1"/>
  <c r="M191" i="1"/>
  <c r="M192" i="1"/>
  <c r="M193" i="1"/>
  <c r="M194" i="1"/>
  <c r="M195" i="1"/>
  <c r="M196" i="1"/>
  <c r="L189" i="1"/>
  <c r="L190" i="1"/>
  <c r="L191" i="1"/>
  <c r="L192" i="1"/>
  <c r="L193" i="1"/>
  <c r="L194" i="1"/>
  <c r="L195" i="1"/>
  <c r="L196" i="1"/>
  <c r="J3" i="20" l="1"/>
  <c r="M10" i="19"/>
  <c r="AZ3" i="19" s="1"/>
  <c r="AV3" i="19"/>
  <c r="O74" i="19"/>
  <c r="O86" i="19"/>
  <c r="O70" i="19"/>
  <c r="O114" i="19"/>
  <c r="O84" i="19"/>
  <c r="O82" i="19"/>
  <c r="O112" i="19"/>
  <c r="O119" i="19"/>
  <c r="O79" i="19"/>
  <c r="O83" i="19"/>
  <c r="O95" i="19"/>
  <c r="O73" i="19"/>
  <c r="O81" i="19"/>
  <c r="O109" i="19"/>
  <c r="O108" i="19"/>
  <c r="O117" i="19"/>
  <c r="O65" i="19"/>
  <c r="O99" i="19"/>
  <c r="O64" i="19"/>
  <c r="O77" i="19"/>
  <c r="O107" i="19"/>
  <c r="O72" i="19"/>
  <c r="O85" i="19"/>
  <c r="O91" i="19"/>
  <c r="O120" i="19"/>
  <c r="O106" i="19"/>
  <c r="O96" i="19"/>
  <c r="O71" i="19"/>
  <c r="O89" i="19"/>
  <c r="O69" i="19"/>
  <c r="O101" i="19"/>
  <c r="O78" i="19"/>
  <c r="O80" i="19"/>
  <c r="O118" i="19"/>
  <c r="O92" i="19"/>
  <c r="O97" i="19"/>
  <c r="O87" i="19"/>
  <c r="O88" i="19"/>
  <c r="O67" i="19"/>
  <c r="O100" i="19"/>
  <c r="O105" i="19"/>
  <c r="O90" i="19"/>
  <c r="O68" i="19"/>
  <c r="O93" i="19"/>
  <c r="O94" i="19"/>
  <c r="O111" i="19"/>
  <c r="O75" i="19"/>
  <c r="O76" i="19"/>
  <c r="O110" i="19"/>
  <c r="O113" i="19"/>
  <c r="O103" i="19"/>
  <c r="O104" i="19"/>
  <c r="O115" i="19"/>
  <c r="O116" i="19"/>
  <c r="O102" i="19"/>
  <c r="O66" i="19"/>
  <c r="O98" i="19"/>
  <c r="N9" i="19"/>
  <c r="Q9" i="19" s="1"/>
  <c r="U4" i="19"/>
  <c r="T20" i="19"/>
  <c r="T36" i="19"/>
  <c r="T56" i="19"/>
  <c r="T17" i="19"/>
  <c r="T33" i="19"/>
  <c r="T49" i="19"/>
  <c r="T10" i="19"/>
  <c r="T26" i="19"/>
  <c r="T42" i="19"/>
  <c r="T58" i="19"/>
  <c r="T35" i="19"/>
  <c r="T63" i="19"/>
  <c r="T6" i="19"/>
  <c r="T19" i="19"/>
  <c r="T59" i="19"/>
  <c r="T8" i="19"/>
  <c r="T24" i="19"/>
  <c r="T40" i="19"/>
  <c r="T5" i="19"/>
  <c r="T21" i="19"/>
  <c r="T37" i="19"/>
  <c r="T53" i="19"/>
  <c r="T14" i="19"/>
  <c r="T30" i="19"/>
  <c r="T46" i="19"/>
  <c r="T62" i="19"/>
  <c r="T43" i="19"/>
  <c r="T52" i="19"/>
  <c r="T7" i="19"/>
  <c r="T27" i="19"/>
  <c r="T12" i="19"/>
  <c r="T28" i="19"/>
  <c r="T44" i="19"/>
  <c r="T9" i="19"/>
  <c r="T25" i="19"/>
  <c r="T41" i="19"/>
  <c r="T57" i="19"/>
  <c r="T18" i="19"/>
  <c r="T34" i="19"/>
  <c r="T50" i="19"/>
  <c r="T23" i="19"/>
  <c r="T47" i="19"/>
  <c r="T60" i="19"/>
  <c r="T11" i="19"/>
  <c r="T39" i="19"/>
  <c r="T16" i="19"/>
  <c r="T32" i="19"/>
  <c r="T48" i="19"/>
  <c r="T13" i="19"/>
  <c r="T29" i="19"/>
  <c r="T45" i="19"/>
  <c r="T61" i="19"/>
  <c r="T22" i="19"/>
  <c r="T38" i="19"/>
  <c r="T54" i="19"/>
  <c r="T31" i="19"/>
  <c r="T55" i="19"/>
  <c r="T4" i="19"/>
  <c r="T15" i="19"/>
  <c r="T51" i="19"/>
  <c r="N62" i="19"/>
  <c r="N38" i="19"/>
  <c r="N40" i="19"/>
  <c r="N32" i="19"/>
  <c r="Q32" i="19" s="1"/>
  <c r="N48" i="19"/>
  <c r="Q48" i="19" s="1"/>
  <c r="N56" i="19"/>
  <c r="Q56" i="19" s="1"/>
  <c r="N10" i="19"/>
  <c r="Q10" i="19" s="1"/>
  <c r="N58" i="19"/>
  <c r="Q58" i="19" s="1"/>
  <c r="N46" i="19"/>
  <c r="Q46" i="19" s="1"/>
  <c r="N20" i="19"/>
  <c r="Q20" i="19" s="1"/>
  <c r="N12" i="19"/>
  <c r="Q12" i="19" s="1"/>
  <c r="N26" i="19"/>
  <c r="Q26" i="19" s="1"/>
  <c r="N18" i="19"/>
  <c r="Q18" i="19" s="1"/>
  <c r="N8" i="19"/>
  <c r="Q8" i="19" s="1"/>
  <c r="N6" i="19"/>
  <c r="Q6" i="19" s="1"/>
  <c r="N5" i="19"/>
  <c r="Q5" i="19" s="1"/>
  <c r="N7" i="19"/>
  <c r="Q7" i="19" s="1"/>
  <c r="N24" i="19"/>
  <c r="Q24" i="19" s="1"/>
  <c r="P117" i="19"/>
  <c r="P112" i="19"/>
  <c r="P65" i="19"/>
  <c r="P119" i="19"/>
  <c r="P99" i="19"/>
  <c r="P70" i="19"/>
  <c r="P106" i="19"/>
  <c r="N17" i="19"/>
  <c r="Q17" i="19" s="1"/>
  <c r="N57" i="19"/>
  <c r="Q57" i="19" s="1"/>
  <c r="P109" i="19"/>
  <c r="P96" i="19"/>
  <c r="P108" i="19"/>
  <c r="P71" i="19"/>
  <c r="P84" i="19"/>
  <c r="P89" i="19"/>
  <c r="N31" i="19"/>
  <c r="Q31" i="19" s="1"/>
  <c r="N47" i="19"/>
  <c r="N45" i="19"/>
  <c r="Q45" i="19" s="1"/>
  <c r="P74" i="19"/>
  <c r="N61" i="19"/>
  <c r="N52" i="19"/>
  <c r="N54" i="19"/>
  <c r="Q54" i="19" s="1"/>
  <c r="N36" i="19"/>
  <c r="N60" i="19"/>
  <c r="Q60" i="19" s="1"/>
  <c r="N44" i="19"/>
  <c r="N14" i="19"/>
  <c r="Q14" i="19" s="1"/>
  <c r="N50" i="19"/>
  <c r="N42" i="19"/>
  <c r="Q42" i="19" s="1"/>
  <c r="N16" i="19"/>
  <c r="N30" i="19"/>
  <c r="Q30" i="19" s="1"/>
  <c r="N22" i="19"/>
  <c r="N28" i="19"/>
  <c r="Q28" i="19" s="1"/>
  <c r="N34" i="19"/>
  <c r="P85" i="19"/>
  <c r="P95" i="19"/>
  <c r="P91" i="19"/>
  <c r="P86" i="19"/>
  <c r="P120" i="19"/>
  <c r="P73" i="19"/>
  <c r="P114" i="19"/>
  <c r="S69" i="19"/>
  <c r="S85" i="19"/>
  <c r="S101" i="19"/>
  <c r="S117" i="19"/>
  <c r="S74" i="19"/>
  <c r="S90" i="19"/>
  <c r="S106" i="19"/>
  <c r="S122" i="19"/>
  <c r="S91" i="19"/>
  <c r="S123" i="19"/>
  <c r="S92" i="19"/>
  <c r="S64" i="19"/>
  <c r="S95" i="19"/>
  <c r="S80" i="19"/>
  <c r="S96" i="19"/>
  <c r="S73" i="19"/>
  <c r="S89" i="19"/>
  <c r="S105" i="19"/>
  <c r="S121" i="19"/>
  <c r="S78" i="19"/>
  <c r="S94" i="19"/>
  <c r="S110" i="19"/>
  <c r="S67" i="19"/>
  <c r="S99" i="19"/>
  <c r="S68" i="19"/>
  <c r="S100" i="19"/>
  <c r="S71" i="19"/>
  <c r="S103" i="19"/>
  <c r="S112" i="19"/>
  <c r="S77" i="19"/>
  <c r="S93" i="19"/>
  <c r="S109" i="19"/>
  <c r="S66" i="19"/>
  <c r="S82" i="19"/>
  <c r="S98" i="19"/>
  <c r="S114" i="19"/>
  <c r="S75" i="19"/>
  <c r="S107" i="19"/>
  <c r="S76" i="19"/>
  <c r="S108" i="19"/>
  <c r="S79" i="19"/>
  <c r="S111" i="19"/>
  <c r="S88" i="19"/>
  <c r="S104" i="19"/>
  <c r="S65" i="19"/>
  <c r="S81" i="19"/>
  <c r="S97" i="19"/>
  <c r="S113" i="19"/>
  <c r="S70" i="19"/>
  <c r="S86" i="19"/>
  <c r="S102" i="19"/>
  <c r="S118" i="19"/>
  <c r="S83" i="19"/>
  <c r="S115" i="19"/>
  <c r="S84" i="19"/>
  <c r="S116" i="19"/>
  <c r="S87" i="19"/>
  <c r="S119" i="19"/>
  <c r="S120" i="19"/>
  <c r="S72" i="19"/>
  <c r="P64" i="19"/>
  <c r="N15" i="19"/>
  <c r="Q15" i="19" s="1"/>
  <c r="P77" i="19"/>
  <c r="P79" i="19"/>
  <c r="P107" i="19"/>
  <c r="P81" i="19"/>
  <c r="P72" i="19"/>
  <c r="P83" i="19"/>
  <c r="N11" i="19"/>
  <c r="N39" i="19"/>
  <c r="Q39" i="19" s="1"/>
  <c r="N55" i="19"/>
  <c r="N37" i="19"/>
  <c r="Q37" i="19" s="1"/>
  <c r="P82" i="19"/>
  <c r="N27" i="19"/>
  <c r="Q27" i="19" s="1"/>
  <c r="P69" i="19"/>
  <c r="P101" i="19"/>
  <c r="P78" i="19"/>
  <c r="P80" i="19"/>
  <c r="P118" i="19"/>
  <c r="P92" i="19"/>
  <c r="P97" i="19"/>
  <c r="P87" i="19"/>
  <c r="P88" i="19"/>
  <c r="P67" i="19"/>
  <c r="P100" i="19"/>
  <c r="P105" i="19"/>
  <c r="N19" i="19"/>
  <c r="P90" i="19"/>
  <c r="P68" i="19"/>
  <c r="N25" i="19"/>
  <c r="Q25" i="19" s="1"/>
  <c r="N13" i="19"/>
  <c r="N33" i="19"/>
  <c r="Q33" i="19" s="1"/>
  <c r="P93" i="19"/>
  <c r="P94" i="19"/>
  <c r="P111" i="19"/>
  <c r="P75" i="19"/>
  <c r="P76" i="19"/>
  <c r="P110" i="19"/>
  <c r="P113" i="19"/>
  <c r="P103" i="19"/>
  <c r="P104" i="19"/>
  <c r="P115" i="19"/>
  <c r="P116" i="19"/>
  <c r="P102" i="19"/>
  <c r="N21" i="19"/>
  <c r="N35" i="19"/>
  <c r="Q35" i="19" s="1"/>
  <c r="N59" i="19"/>
  <c r="N51" i="19"/>
  <c r="Q51" i="19" s="1"/>
  <c r="N43" i="19"/>
  <c r="N53" i="19"/>
  <c r="Q53" i="19" s="1"/>
  <c r="P66" i="19"/>
  <c r="P98" i="19"/>
  <c r="N29" i="19"/>
  <c r="N23" i="19"/>
  <c r="N41" i="19"/>
  <c r="Q41" i="19" s="1"/>
  <c r="N49" i="19"/>
  <c r="AB5" i="19"/>
  <c r="AB4" i="19"/>
  <c r="AE4" i="19" s="1"/>
  <c r="W3" i="12"/>
  <c r="W8" i="12"/>
  <c r="U11" i="11"/>
  <c r="T12" i="11"/>
  <c r="R10" i="11"/>
  <c r="V11" i="11"/>
  <c r="U12" i="11"/>
  <c r="S10" i="11"/>
  <c r="R11" i="11"/>
  <c r="V6" i="11"/>
  <c r="V12" i="11"/>
  <c r="T10" i="11"/>
  <c r="S11" i="11"/>
  <c r="R12" i="11"/>
  <c r="V7" i="11"/>
  <c r="U10" i="11"/>
  <c r="T11" i="11"/>
  <c r="S12" i="11"/>
  <c r="V10" i="11"/>
  <c r="U7" i="11"/>
  <c r="S5" i="11"/>
  <c r="R6" i="11"/>
  <c r="T5" i="11"/>
  <c r="S6" i="11"/>
  <c r="R7" i="11"/>
  <c r="U5" i="11"/>
  <c r="T6" i="11"/>
  <c r="S7" i="11"/>
  <c r="U6" i="11"/>
  <c r="T7" i="11"/>
  <c r="R5" i="11"/>
  <c r="V5" i="11"/>
  <c r="P192" i="1"/>
  <c r="V9" i="11"/>
  <c r="V3" i="11"/>
  <c r="V8" i="11"/>
  <c r="P189" i="1"/>
  <c r="T13" i="11"/>
  <c r="U9" i="11"/>
  <c r="P195" i="1"/>
  <c r="R9" i="11"/>
  <c r="S13" i="11"/>
  <c r="R13" i="11"/>
  <c r="R4" i="11"/>
  <c r="V4" i="11"/>
  <c r="Q196" i="1"/>
  <c r="P196" i="1"/>
  <c r="Q252" i="1"/>
  <c r="P252" i="1"/>
  <c r="Q244" i="1"/>
  <c r="P244" i="1"/>
  <c r="Q232" i="1"/>
  <c r="P232" i="1"/>
  <c r="Q224" i="1"/>
  <c r="P224" i="1"/>
  <c r="Q216" i="1"/>
  <c r="P216" i="1"/>
  <c r="Q208" i="1"/>
  <c r="P208" i="1"/>
  <c r="Q191" i="1"/>
  <c r="P191" i="1"/>
  <c r="Q251" i="1"/>
  <c r="P251" i="1"/>
  <c r="Q243" i="1"/>
  <c r="P243" i="1"/>
  <c r="Q235" i="1"/>
  <c r="P235" i="1"/>
  <c r="Q227" i="1"/>
  <c r="P227" i="1"/>
  <c r="Q219" i="1"/>
  <c r="P219" i="1"/>
  <c r="Q211" i="1"/>
  <c r="P211" i="1"/>
  <c r="Q203" i="1"/>
  <c r="P203" i="1"/>
  <c r="Q194" i="1"/>
  <c r="P194" i="1"/>
  <c r="Q190" i="1"/>
  <c r="P190" i="1"/>
  <c r="Q254" i="1"/>
  <c r="P254" i="1"/>
  <c r="Q250" i="1"/>
  <c r="P250" i="1"/>
  <c r="Q246" i="1"/>
  <c r="P246" i="1"/>
  <c r="Q242" i="1"/>
  <c r="P242" i="1"/>
  <c r="Q238" i="1"/>
  <c r="P238" i="1"/>
  <c r="Q234" i="1"/>
  <c r="P234" i="1"/>
  <c r="Q230" i="1"/>
  <c r="P230" i="1"/>
  <c r="Q226" i="1"/>
  <c r="P226" i="1"/>
  <c r="Q222" i="1"/>
  <c r="P222" i="1"/>
  <c r="Q218" i="1"/>
  <c r="P218" i="1"/>
  <c r="Q214" i="1"/>
  <c r="P214" i="1"/>
  <c r="Q210" i="1"/>
  <c r="P210" i="1"/>
  <c r="Q206" i="1"/>
  <c r="P206" i="1"/>
  <c r="Q202" i="1"/>
  <c r="P202" i="1"/>
  <c r="Q256" i="1"/>
  <c r="P256" i="1"/>
  <c r="Q248" i="1"/>
  <c r="P248" i="1"/>
  <c r="Q240" i="1"/>
  <c r="P240" i="1"/>
  <c r="Q236" i="1"/>
  <c r="P236" i="1"/>
  <c r="Q228" i="1"/>
  <c r="P228" i="1"/>
  <c r="Q220" i="1"/>
  <c r="P220" i="1"/>
  <c r="Q212" i="1"/>
  <c r="P212" i="1"/>
  <c r="Q204" i="1"/>
  <c r="P204" i="1"/>
  <c r="Q255" i="1"/>
  <c r="P255" i="1"/>
  <c r="Q247" i="1"/>
  <c r="P247" i="1"/>
  <c r="Q239" i="1"/>
  <c r="P239" i="1"/>
  <c r="Q231" i="1"/>
  <c r="P231" i="1"/>
  <c r="Q223" i="1"/>
  <c r="P223" i="1"/>
  <c r="Q215" i="1"/>
  <c r="P215" i="1"/>
  <c r="Q207" i="1"/>
  <c r="P207" i="1"/>
  <c r="Q193" i="1"/>
  <c r="P193" i="1"/>
  <c r="Q253" i="1"/>
  <c r="P253" i="1"/>
  <c r="Q249" i="1"/>
  <c r="P249" i="1"/>
  <c r="Q245" i="1"/>
  <c r="P245" i="1"/>
  <c r="Q241" i="1"/>
  <c r="P241" i="1"/>
  <c r="Q237" i="1"/>
  <c r="P237" i="1"/>
  <c r="Q233" i="1"/>
  <c r="P233" i="1"/>
  <c r="Q229" i="1"/>
  <c r="P229" i="1"/>
  <c r="Q225" i="1"/>
  <c r="P225" i="1"/>
  <c r="Q221" i="1"/>
  <c r="P221" i="1"/>
  <c r="Q217" i="1"/>
  <c r="P217" i="1"/>
  <c r="Q213" i="1"/>
  <c r="P213" i="1"/>
  <c r="Q209" i="1"/>
  <c r="P209" i="1"/>
  <c r="Q205" i="1"/>
  <c r="P205" i="1"/>
  <c r="Q201" i="1"/>
  <c r="P201" i="1"/>
  <c r="V13" i="11"/>
  <c r="R3" i="11"/>
  <c r="S8" i="11"/>
  <c r="T8" i="11"/>
  <c r="S3" i="11"/>
  <c r="U3" i="11"/>
  <c r="T3" i="11"/>
  <c r="R8" i="11"/>
  <c r="T4" i="11"/>
  <c r="U4" i="11"/>
  <c r="S4" i="11"/>
  <c r="U8" i="11"/>
  <c r="U13" i="11"/>
  <c r="S9" i="11"/>
  <c r="T9" i="11"/>
  <c r="Q189" i="1"/>
  <c r="Q192" i="1"/>
  <c r="Q195" i="1"/>
  <c r="O81" i="1"/>
  <c r="R81" i="1" s="1"/>
  <c r="O82" i="1"/>
  <c r="R82" i="1" s="1"/>
  <c r="O83" i="1"/>
  <c r="R83" i="1" s="1"/>
  <c r="O84" i="1"/>
  <c r="R84" i="1" s="1"/>
  <c r="O85" i="1"/>
  <c r="R85" i="1" s="1"/>
  <c r="O86" i="1"/>
  <c r="R86" i="1" s="1"/>
  <c r="O87" i="1"/>
  <c r="R87" i="1" s="1"/>
  <c r="O88" i="1"/>
  <c r="R88" i="1" s="1"/>
  <c r="O89" i="1"/>
  <c r="R89" i="1" s="1"/>
  <c r="O90" i="1"/>
  <c r="R90" i="1" s="1"/>
  <c r="O91" i="1"/>
  <c r="R91" i="1" s="1"/>
  <c r="O92" i="1"/>
  <c r="R92" i="1" s="1"/>
  <c r="O93" i="1"/>
  <c r="R93" i="1" s="1"/>
  <c r="O94" i="1"/>
  <c r="R94" i="1" s="1"/>
  <c r="O95" i="1"/>
  <c r="R95" i="1" s="1"/>
  <c r="O96" i="1"/>
  <c r="R96" i="1" s="1"/>
  <c r="O97" i="1"/>
  <c r="R97" i="1" s="1"/>
  <c r="O98" i="1"/>
  <c r="R98" i="1" s="1"/>
  <c r="O99" i="1"/>
  <c r="R99" i="1" s="1"/>
  <c r="O100" i="1"/>
  <c r="R100" i="1" s="1"/>
  <c r="O101" i="1"/>
  <c r="R101" i="1" s="1"/>
  <c r="O102" i="1"/>
  <c r="R102" i="1" s="1"/>
  <c r="O103" i="1"/>
  <c r="R103" i="1" s="1"/>
  <c r="O104" i="1"/>
  <c r="R104" i="1" s="1"/>
  <c r="O105" i="1"/>
  <c r="R105" i="1" s="1"/>
  <c r="O106" i="1"/>
  <c r="R106" i="1" s="1"/>
  <c r="O107" i="1"/>
  <c r="R107" i="1" s="1"/>
  <c r="O108" i="1"/>
  <c r="R108" i="1" s="1"/>
  <c r="O109" i="1"/>
  <c r="R109" i="1" s="1"/>
  <c r="O110" i="1"/>
  <c r="R110" i="1" s="1"/>
  <c r="O111" i="1"/>
  <c r="R111" i="1" s="1"/>
  <c r="O112" i="1"/>
  <c r="R112" i="1" s="1"/>
  <c r="O113" i="1"/>
  <c r="R113" i="1" s="1"/>
  <c r="O114" i="1"/>
  <c r="R114" i="1" s="1"/>
  <c r="O115" i="1"/>
  <c r="R115" i="1" s="1"/>
  <c r="O116" i="1"/>
  <c r="R116" i="1" s="1"/>
  <c r="O117" i="1"/>
  <c r="R117" i="1" s="1"/>
  <c r="O118" i="1"/>
  <c r="R118" i="1" s="1"/>
  <c r="O119" i="1"/>
  <c r="R119" i="1" s="1"/>
  <c r="O120" i="1"/>
  <c r="R120" i="1" s="1"/>
  <c r="O121" i="1"/>
  <c r="R121" i="1" s="1"/>
  <c r="O122" i="1"/>
  <c r="R122" i="1" s="1"/>
  <c r="O123" i="1"/>
  <c r="R123" i="1" s="1"/>
  <c r="O124" i="1"/>
  <c r="R124" i="1" s="1"/>
  <c r="O125" i="1"/>
  <c r="R125" i="1" s="1"/>
  <c r="O126" i="1"/>
  <c r="R126" i="1" s="1"/>
  <c r="O127" i="1"/>
  <c r="R127" i="1" s="1"/>
  <c r="O128" i="1"/>
  <c r="R128" i="1" s="1"/>
  <c r="O129" i="1"/>
  <c r="R129" i="1" s="1"/>
  <c r="O130" i="1"/>
  <c r="R130" i="1" s="1"/>
  <c r="O131" i="1"/>
  <c r="R131" i="1" s="1"/>
  <c r="O132" i="1"/>
  <c r="R132" i="1" s="1"/>
  <c r="O133" i="1"/>
  <c r="R133" i="1" s="1"/>
  <c r="O134" i="1"/>
  <c r="R134" i="1" s="1"/>
  <c r="O135" i="1"/>
  <c r="R135" i="1" s="1"/>
  <c r="O136" i="1"/>
  <c r="R136" i="1" s="1"/>
  <c r="O141" i="1"/>
  <c r="R141" i="1" s="1"/>
  <c r="O142" i="1"/>
  <c r="R142" i="1" s="1"/>
  <c r="O143" i="1"/>
  <c r="R143" i="1" s="1"/>
  <c r="O144" i="1"/>
  <c r="R144" i="1" s="1"/>
  <c r="O145" i="1"/>
  <c r="R145" i="1" s="1"/>
  <c r="O146" i="1"/>
  <c r="R146" i="1" s="1"/>
  <c r="O147" i="1"/>
  <c r="R147" i="1" s="1"/>
  <c r="O148" i="1"/>
  <c r="R148" i="1" s="1"/>
  <c r="O149" i="1"/>
  <c r="R149" i="1" s="1"/>
  <c r="O150" i="1"/>
  <c r="R150" i="1" s="1"/>
  <c r="O151" i="1"/>
  <c r="R151" i="1" s="1"/>
  <c r="O152" i="1"/>
  <c r="R152" i="1" s="1"/>
  <c r="O153" i="1"/>
  <c r="R153" i="1" s="1"/>
  <c r="O154" i="1"/>
  <c r="R154" i="1" s="1"/>
  <c r="O155" i="1"/>
  <c r="R155" i="1" s="1"/>
  <c r="O156" i="1"/>
  <c r="R156" i="1" s="1"/>
  <c r="O157" i="1"/>
  <c r="R157" i="1" s="1"/>
  <c r="O158" i="1"/>
  <c r="R158" i="1" s="1"/>
  <c r="O159" i="1"/>
  <c r="R159" i="1" s="1"/>
  <c r="O160" i="1"/>
  <c r="R160" i="1" s="1"/>
  <c r="O161" i="1"/>
  <c r="R161" i="1" s="1"/>
  <c r="O162" i="1"/>
  <c r="R162" i="1" s="1"/>
  <c r="O163" i="1"/>
  <c r="R163" i="1" s="1"/>
  <c r="O164" i="1"/>
  <c r="R164" i="1" s="1"/>
  <c r="O165" i="1"/>
  <c r="R165" i="1" s="1"/>
  <c r="O166" i="1"/>
  <c r="R166" i="1" s="1"/>
  <c r="O167" i="1"/>
  <c r="R167" i="1" s="1"/>
  <c r="O168" i="1"/>
  <c r="R168" i="1" s="1"/>
  <c r="O169" i="1"/>
  <c r="R169" i="1" s="1"/>
  <c r="O170" i="1"/>
  <c r="R170" i="1" s="1"/>
  <c r="O171" i="1"/>
  <c r="R171" i="1" s="1"/>
  <c r="O172" i="1"/>
  <c r="R172" i="1" s="1"/>
  <c r="O173" i="1"/>
  <c r="R173" i="1" s="1"/>
  <c r="O174" i="1"/>
  <c r="R174" i="1" s="1"/>
  <c r="O175" i="1"/>
  <c r="R175" i="1" s="1"/>
  <c r="O176" i="1"/>
  <c r="R176" i="1" s="1"/>
  <c r="O177" i="1"/>
  <c r="R177" i="1" s="1"/>
  <c r="O178" i="1"/>
  <c r="R178" i="1" s="1"/>
  <c r="O179" i="1"/>
  <c r="R179" i="1" s="1"/>
  <c r="O180" i="1"/>
  <c r="R180" i="1" s="1"/>
  <c r="O181" i="1"/>
  <c r="R181" i="1" s="1"/>
  <c r="O182" i="1"/>
  <c r="R182" i="1" s="1"/>
  <c r="O183" i="1"/>
  <c r="R183" i="1" s="1"/>
  <c r="O184" i="1"/>
  <c r="R184" i="1" s="1"/>
  <c r="O185" i="1"/>
  <c r="R185" i="1" s="1"/>
  <c r="O186" i="1"/>
  <c r="R186" i="1" s="1"/>
  <c r="O187" i="1"/>
  <c r="R187" i="1" s="1"/>
  <c r="O188" i="1"/>
  <c r="R188" i="1" s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O31" i="19" l="1"/>
  <c r="O57" i="19"/>
  <c r="O13" i="19"/>
  <c r="Q13" i="19"/>
  <c r="O22" i="19"/>
  <c r="Q22" i="19"/>
  <c r="O36" i="19"/>
  <c r="Q36" i="19"/>
  <c r="O23" i="19"/>
  <c r="Q23" i="19"/>
  <c r="O45" i="19"/>
  <c r="O7" i="19"/>
  <c r="O8" i="19"/>
  <c r="O26" i="19"/>
  <c r="O20" i="19"/>
  <c r="O58" i="19"/>
  <c r="O56" i="19"/>
  <c r="O32" i="19"/>
  <c r="O59" i="19"/>
  <c r="Q59" i="19"/>
  <c r="O19" i="19"/>
  <c r="Q19" i="19"/>
  <c r="O50" i="19"/>
  <c r="Q50" i="19"/>
  <c r="O38" i="19"/>
  <c r="Q38" i="19"/>
  <c r="O29" i="19"/>
  <c r="Q29" i="19"/>
  <c r="O43" i="19"/>
  <c r="Q43" i="19"/>
  <c r="O21" i="19"/>
  <c r="Q21" i="19"/>
  <c r="O11" i="19"/>
  <c r="Q11" i="19"/>
  <c r="O34" i="19"/>
  <c r="Q34" i="19"/>
  <c r="O16" i="19"/>
  <c r="Q16" i="19"/>
  <c r="O44" i="19"/>
  <c r="Q44" i="19"/>
  <c r="O52" i="19"/>
  <c r="Q52" i="19"/>
  <c r="O17" i="19"/>
  <c r="O55" i="19"/>
  <c r="Q55" i="19"/>
  <c r="O49" i="19"/>
  <c r="Q49" i="19"/>
  <c r="O47" i="19"/>
  <c r="Q47" i="19"/>
  <c r="O24" i="19"/>
  <c r="O18" i="19"/>
  <c r="O12" i="19"/>
  <c r="O46" i="19"/>
  <c r="O10" i="19"/>
  <c r="O48" i="19"/>
  <c r="O40" i="19"/>
  <c r="Q40" i="19"/>
  <c r="P9" i="19"/>
  <c r="P53" i="19"/>
  <c r="P35" i="19"/>
  <c r="P25" i="19"/>
  <c r="P27" i="19"/>
  <c r="P39" i="19"/>
  <c r="P15" i="19"/>
  <c r="P28" i="19"/>
  <c r="P30" i="19"/>
  <c r="P42" i="19"/>
  <c r="P14" i="19"/>
  <c r="P60" i="19"/>
  <c r="P54" i="19"/>
  <c r="P5" i="19"/>
  <c r="S5" i="19"/>
  <c r="S21" i="19"/>
  <c r="S37" i="19"/>
  <c r="S53" i="19"/>
  <c r="S10" i="19"/>
  <c r="S26" i="19"/>
  <c r="S42" i="19"/>
  <c r="S58" i="19"/>
  <c r="S27" i="19"/>
  <c r="S59" i="19"/>
  <c r="S36" i="19"/>
  <c r="S7" i="19"/>
  <c r="S39" i="19"/>
  <c r="S24" i="19"/>
  <c r="S40" i="19"/>
  <c r="S9" i="19"/>
  <c r="S25" i="19"/>
  <c r="S41" i="19"/>
  <c r="S57" i="19"/>
  <c r="S14" i="19"/>
  <c r="S30" i="19"/>
  <c r="S46" i="19"/>
  <c r="S62" i="19"/>
  <c r="S35" i="19"/>
  <c r="S12" i="19"/>
  <c r="S44" i="19"/>
  <c r="S15" i="19"/>
  <c r="S47" i="19"/>
  <c r="S56" i="19"/>
  <c r="S48" i="19"/>
  <c r="S13" i="19"/>
  <c r="S29" i="19"/>
  <c r="S45" i="19"/>
  <c r="S61" i="19"/>
  <c r="S18" i="19"/>
  <c r="S34" i="19"/>
  <c r="S50" i="19"/>
  <c r="S11" i="19"/>
  <c r="S43" i="19"/>
  <c r="S20" i="19"/>
  <c r="S52" i="19"/>
  <c r="S23" i="19"/>
  <c r="S55" i="19"/>
  <c r="S32" i="19"/>
  <c r="S8" i="19"/>
  <c r="S17" i="19"/>
  <c r="S33" i="19"/>
  <c r="S49" i="19"/>
  <c r="S6" i="19"/>
  <c r="S22" i="19"/>
  <c r="S38" i="19"/>
  <c r="S54" i="19"/>
  <c r="S19" i="19"/>
  <c r="S51" i="19"/>
  <c r="S28" i="19"/>
  <c r="S60" i="19"/>
  <c r="S31" i="19"/>
  <c r="S63" i="19"/>
  <c r="S4" i="19"/>
  <c r="S16" i="19"/>
  <c r="P47" i="19"/>
  <c r="P57" i="19"/>
  <c r="P7" i="19"/>
  <c r="P6" i="19"/>
  <c r="P18" i="19"/>
  <c r="P12" i="19"/>
  <c r="P46" i="19"/>
  <c r="P10" i="19"/>
  <c r="P48" i="19"/>
  <c r="P40" i="19"/>
  <c r="P41" i="19"/>
  <c r="P51" i="19"/>
  <c r="P33" i="19"/>
  <c r="P37" i="19"/>
  <c r="P49" i="19"/>
  <c r="P23" i="19"/>
  <c r="P29" i="19"/>
  <c r="P43" i="19"/>
  <c r="P59" i="19"/>
  <c r="P21" i="19"/>
  <c r="P13" i="19"/>
  <c r="P19" i="19"/>
  <c r="P55" i="19"/>
  <c r="P11" i="19"/>
  <c r="P34" i="19"/>
  <c r="P22" i="19"/>
  <c r="P16" i="19"/>
  <c r="P50" i="19"/>
  <c r="P44" i="19"/>
  <c r="P36" i="19"/>
  <c r="P52" i="19"/>
  <c r="O5" i="19"/>
  <c r="AF4" i="19"/>
  <c r="O41" i="19"/>
  <c r="O9" i="19"/>
  <c r="O53" i="19"/>
  <c r="O51" i="19"/>
  <c r="O35" i="19"/>
  <c r="O33" i="19"/>
  <c r="O25" i="19"/>
  <c r="O27" i="19"/>
  <c r="O37" i="19"/>
  <c r="O39" i="19"/>
  <c r="O15" i="19"/>
  <c r="O28" i="19"/>
  <c r="O30" i="19"/>
  <c r="O42" i="19"/>
  <c r="O14" i="19"/>
  <c r="O60" i="19"/>
  <c r="O54" i="19"/>
  <c r="P45" i="19"/>
  <c r="P31" i="19"/>
  <c r="P17" i="19"/>
  <c r="P24" i="19"/>
  <c r="O6" i="19"/>
  <c r="P8" i="19"/>
  <c r="P26" i="19"/>
  <c r="P20" i="19"/>
  <c r="P58" i="19"/>
  <c r="P56" i="19"/>
  <c r="P32" i="19"/>
  <c r="P38" i="19"/>
  <c r="AC5" i="19"/>
  <c r="AF5" i="19"/>
  <c r="AD5" i="19"/>
  <c r="AE5" i="19"/>
  <c r="AC4" i="19"/>
  <c r="AD4" i="19"/>
  <c r="W3" i="11"/>
  <c r="P186" i="1"/>
  <c r="P178" i="1"/>
  <c r="P170" i="1"/>
  <c r="P162" i="1"/>
  <c r="P154" i="1"/>
  <c r="P146" i="1"/>
  <c r="P134" i="1"/>
  <c r="P130" i="1"/>
  <c r="P126" i="1"/>
  <c r="P122" i="1"/>
  <c r="P118" i="1"/>
  <c r="P114" i="1"/>
  <c r="P110" i="1"/>
  <c r="P106" i="1"/>
  <c r="P102" i="1"/>
  <c r="P98" i="1"/>
  <c r="P94" i="1"/>
  <c r="P90" i="1"/>
  <c r="P86" i="1"/>
  <c r="P82" i="1"/>
  <c r="P182" i="1"/>
  <c r="P174" i="1"/>
  <c r="P166" i="1"/>
  <c r="P158" i="1"/>
  <c r="P150" i="1"/>
  <c r="P142" i="1"/>
  <c r="W8" i="11"/>
  <c r="P187" i="1"/>
  <c r="P183" i="1"/>
  <c r="P179" i="1"/>
  <c r="P175" i="1"/>
  <c r="P171" i="1"/>
  <c r="P167" i="1"/>
  <c r="P163" i="1"/>
  <c r="P159" i="1"/>
  <c r="P155" i="1"/>
  <c r="P151" i="1"/>
  <c r="P147" i="1"/>
  <c r="P143" i="1"/>
  <c r="P135" i="1"/>
  <c r="P131" i="1"/>
  <c r="P127" i="1"/>
  <c r="P123" i="1"/>
  <c r="P119" i="1"/>
  <c r="P115" i="1"/>
  <c r="P111" i="1"/>
  <c r="P107" i="1"/>
  <c r="P103" i="1"/>
  <c r="P99" i="1"/>
  <c r="P95" i="1"/>
  <c r="P91" i="1"/>
  <c r="P87" i="1"/>
  <c r="P83" i="1"/>
  <c r="P70" i="1"/>
  <c r="Q70" i="1"/>
  <c r="Q62" i="1"/>
  <c r="P62" i="1"/>
  <c r="Q54" i="1"/>
  <c r="P54" i="1"/>
  <c r="Q46" i="1"/>
  <c r="P46" i="1"/>
  <c r="Q38" i="1"/>
  <c r="P38" i="1"/>
  <c r="Q30" i="1"/>
  <c r="P30" i="1"/>
  <c r="Q22" i="1"/>
  <c r="P22" i="1"/>
  <c r="P181" i="1"/>
  <c r="P173" i="1"/>
  <c r="P165" i="1"/>
  <c r="P157" i="1"/>
  <c r="P149" i="1"/>
  <c r="P141" i="1"/>
  <c r="P129" i="1"/>
  <c r="P121" i="1"/>
  <c r="P113" i="1"/>
  <c r="P105" i="1"/>
  <c r="P97" i="1"/>
  <c r="P89" i="1"/>
  <c r="P81" i="1"/>
  <c r="Q73" i="1"/>
  <c r="P73" i="1"/>
  <c r="P65" i="1"/>
  <c r="Q65" i="1"/>
  <c r="P57" i="1"/>
  <c r="Q57" i="1"/>
  <c r="P49" i="1"/>
  <c r="Q49" i="1"/>
  <c r="P41" i="1"/>
  <c r="Q41" i="1"/>
  <c r="Q37" i="1"/>
  <c r="P37" i="1"/>
  <c r="P29" i="1"/>
  <c r="Q29" i="1"/>
  <c r="P188" i="1"/>
  <c r="P184" i="1"/>
  <c r="P180" i="1"/>
  <c r="P176" i="1"/>
  <c r="P172" i="1"/>
  <c r="P168" i="1"/>
  <c r="P164" i="1"/>
  <c r="P160" i="1"/>
  <c r="P156" i="1"/>
  <c r="P152" i="1"/>
  <c r="P148" i="1"/>
  <c r="P144" i="1"/>
  <c r="P136" i="1"/>
  <c r="P132" i="1"/>
  <c r="P128" i="1"/>
  <c r="P124" i="1"/>
  <c r="P120" i="1"/>
  <c r="P116" i="1"/>
  <c r="P112" i="1"/>
  <c r="P108" i="1"/>
  <c r="P104" i="1"/>
  <c r="P100" i="1"/>
  <c r="P96" i="1"/>
  <c r="P92" i="1"/>
  <c r="P88" i="1"/>
  <c r="P84" i="1"/>
  <c r="P76" i="1"/>
  <c r="Q76" i="1"/>
  <c r="Q72" i="1"/>
  <c r="P72" i="1"/>
  <c r="Q68" i="1"/>
  <c r="P68" i="1"/>
  <c r="Q64" i="1"/>
  <c r="P64" i="1"/>
  <c r="Q60" i="1"/>
  <c r="P60" i="1"/>
  <c r="Q56" i="1"/>
  <c r="P56" i="1"/>
  <c r="Q52" i="1"/>
  <c r="P52" i="1"/>
  <c r="Q48" i="1"/>
  <c r="P48" i="1"/>
  <c r="Q44" i="1"/>
  <c r="P44" i="1"/>
  <c r="P40" i="1"/>
  <c r="Q40" i="1"/>
  <c r="P36" i="1"/>
  <c r="Q36" i="1"/>
  <c r="Q32" i="1"/>
  <c r="P32" i="1"/>
  <c r="Q28" i="1"/>
  <c r="P28" i="1"/>
  <c r="P24" i="1"/>
  <c r="Q24" i="1"/>
  <c r="Q74" i="1"/>
  <c r="P74" i="1"/>
  <c r="P66" i="1"/>
  <c r="Q66" i="1"/>
  <c r="Q58" i="1"/>
  <c r="P58" i="1"/>
  <c r="Q50" i="1"/>
  <c r="P50" i="1"/>
  <c r="Q42" i="1"/>
  <c r="P42" i="1"/>
  <c r="P34" i="1"/>
  <c r="Q34" i="1"/>
  <c r="P26" i="1"/>
  <c r="Q26" i="1"/>
  <c r="P185" i="1"/>
  <c r="P177" i="1"/>
  <c r="P169" i="1"/>
  <c r="P161" i="1"/>
  <c r="P153" i="1"/>
  <c r="P145" i="1"/>
  <c r="P133" i="1"/>
  <c r="P125" i="1"/>
  <c r="P117" i="1"/>
  <c r="P109" i="1"/>
  <c r="P101" i="1"/>
  <c r="P93" i="1"/>
  <c r="P85" i="1"/>
  <c r="Q69" i="1"/>
  <c r="P69" i="1"/>
  <c r="P61" i="1"/>
  <c r="Q61" i="1"/>
  <c r="Q53" i="1"/>
  <c r="P53" i="1"/>
  <c r="Q45" i="1"/>
  <c r="P45" i="1"/>
  <c r="P33" i="1"/>
  <c r="Q33" i="1"/>
  <c r="P25" i="1"/>
  <c r="Q25" i="1"/>
  <c r="Q75" i="1"/>
  <c r="P75" i="1"/>
  <c r="P71" i="1"/>
  <c r="Q71" i="1"/>
  <c r="P67" i="1"/>
  <c r="Q67" i="1"/>
  <c r="Q63" i="1"/>
  <c r="P63" i="1"/>
  <c r="P59" i="1"/>
  <c r="Q59" i="1"/>
  <c r="P55" i="1"/>
  <c r="Q55" i="1"/>
  <c r="Q51" i="1"/>
  <c r="P51" i="1"/>
  <c r="P47" i="1"/>
  <c r="Q47" i="1"/>
  <c r="Q43" i="1"/>
  <c r="P43" i="1"/>
  <c r="Q39" i="1"/>
  <c r="P39" i="1"/>
  <c r="Q35" i="1"/>
  <c r="P35" i="1"/>
  <c r="Q31" i="1"/>
  <c r="P31" i="1"/>
  <c r="P27" i="1"/>
  <c r="Q27" i="1"/>
  <c r="Q23" i="1"/>
  <c r="P23" i="1"/>
  <c r="Q187" i="1"/>
  <c r="Q183" i="1"/>
  <c r="Q179" i="1"/>
  <c r="Q171" i="1"/>
  <c r="Q163" i="1"/>
  <c r="Q155" i="1"/>
  <c r="Q147" i="1"/>
  <c r="Q135" i="1"/>
  <c r="Q127" i="1"/>
  <c r="Q119" i="1"/>
  <c r="Q111" i="1"/>
  <c r="Q103" i="1"/>
  <c r="Q95" i="1"/>
  <c r="Q87" i="1"/>
  <c r="Q186" i="1"/>
  <c r="Q182" i="1"/>
  <c r="Q178" i="1"/>
  <c r="Q174" i="1"/>
  <c r="Q170" i="1"/>
  <c r="Q166" i="1"/>
  <c r="Q162" i="1"/>
  <c r="Q158" i="1"/>
  <c r="Q154" i="1"/>
  <c r="Q150" i="1"/>
  <c r="Q146" i="1"/>
  <c r="Q142" i="1"/>
  <c r="Q134" i="1"/>
  <c r="Q130" i="1"/>
  <c r="Q126" i="1"/>
  <c r="Q122" i="1"/>
  <c r="Q118" i="1"/>
  <c r="Q114" i="1"/>
  <c r="Q110" i="1"/>
  <c r="Q106" i="1"/>
  <c r="Q102" i="1"/>
  <c r="Q98" i="1"/>
  <c r="Q94" i="1"/>
  <c r="Q90" i="1"/>
  <c r="Q86" i="1"/>
  <c r="Q82" i="1"/>
  <c r="Q188" i="1"/>
  <c r="Q184" i="1"/>
  <c r="Q180" i="1"/>
  <c r="Q176" i="1"/>
  <c r="Q172" i="1"/>
  <c r="Q168" i="1"/>
  <c r="Q164" i="1"/>
  <c r="Q160" i="1"/>
  <c r="Q156" i="1"/>
  <c r="Q152" i="1"/>
  <c r="Q148" i="1"/>
  <c r="Q144" i="1"/>
  <c r="Q136" i="1"/>
  <c r="Q132" i="1"/>
  <c r="Q128" i="1"/>
  <c r="Q124" i="1"/>
  <c r="Q120" i="1"/>
  <c r="Q116" i="1"/>
  <c r="Q112" i="1"/>
  <c r="Q108" i="1"/>
  <c r="Q104" i="1"/>
  <c r="Q100" i="1"/>
  <c r="Q96" i="1"/>
  <c r="Q92" i="1"/>
  <c r="Q88" i="1"/>
  <c r="Q84" i="1"/>
  <c r="Q175" i="1"/>
  <c r="Q159" i="1"/>
  <c r="Q143" i="1"/>
  <c r="Q123" i="1"/>
  <c r="Q107" i="1"/>
  <c r="Q91" i="1"/>
  <c r="Q167" i="1"/>
  <c r="Q151" i="1"/>
  <c r="Q131" i="1"/>
  <c r="Q115" i="1"/>
  <c r="Q99" i="1"/>
  <c r="Q83" i="1"/>
  <c r="Q185" i="1"/>
  <c r="Q181" i="1"/>
  <c r="Q177" i="1"/>
  <c r="Q173" i="1"/>
  <c r="Q169" i="1"/>
  <c r="Q165" i="1"/>
  <c r="Q161" i="1"/>
  <c r="Q157" i="1"/>
  <c r="Q153" i="1"/>
  <c r="Q149" i="1"/>
  <c r="Q145" i="1"/>
  <c r="Q141" i="1"/>
  <c r="Q133" i="1"/>
  <c r="Q129" i="1"/>
  <c r="Q125" i="1"/>
  <c r="Q121" i="1"/>
  <c r="Q117" i="1"/>
  <c r="Q113" i="1"/>
  <c r="Q109" i="1"/>
  <c r="Q105" i="1"/>
  <c r="Q101" i="1"/>
  <c r="Q97" i="1"/>
  <c r="Q93" i="1"/>
  <c r="Q89" i="1"/>
  <c r="Q85" i="1"/>
  <c r="Q81" i="1"/>
  <c r="R31" i="19" l="1"/>
  <c r="R35" i="19"/>
  <c r="R33" i="19"/>
  <c r="R12" i="19"/>
  <c r="R53" i="19"/>
  <c r="R18" i="19"/>
  <c r="R30" i="19"/>
  <c r="R49" i="19"/>
  <c r="R36" i="19"/>
  <c r="R29" i="19"/>
  <c r="R15" i="19"/>
  <c r="R11" i="19"/>
  <c r="R23" i="19"/>
  <c r="R14" i="19"/>
  <c r="R55" i="19"/>
  <c r="R5" i="19"/>
  <c r="R34" i="19"/>
  <c r="R46" i="19"/>
  <c r="R19" i="19"/>
  <c r="R54" i="19"/>
  <c r="R26" i="19"/>
  <c r="R13" i="19"/>
  <c r="R51" i="19"/>
  <c r="R52" i="19"/>
  <c r="R25" i="19"/>
  <c r="R16" i="19"/>
  <c r="R47" i="19"/>
  <c r="R10" i="19"/>
  <c r="R22" i="19"/>
  <c r="R43" i="19"/>
  <c r="R44" i="19"/>
  <c r="R38" i="19"/>
  <c r="R27" i="19"/>
  <c r="R59" i="19"/>
  <c r="R48" i="19"/>
  <c r="R40" i="19"/>
  <c r="R58" i="19"/>
  <c r="R8" i="19"/>
  <c r="R41" i="19"/>
  <c r="R20" i="19"/>
  <c r="R57" i="19"/>
  <c r="B15" i="20"/>
  <c r="R6" i="19"/>
  <c r="R32" i="19"/>
  <c r="R37" i="19"/>
  <c r="R17" i="19"/>
  <c r="R56" i="19"/>
  <c r="R50" i="19"/>
  <c r="R24" i="19"/>
  <c r="R7" i="19"/>
  <c r="R21" i="19"/>
  <c r="R39" i="19"/>
  <c r="R45" i="19"/>
  <c r="R28" i="19"/>
  <c r="R42" i="19"/>
  <c r="R4" i="19"/>
  <c r="R60" i="19"/>
  <c r="R9" i="19"/>
  <c r="K17" i="1"/>
  <c r="L17" i="1"/>
  <c r="M17" i="1"/>
  <c r="N17" i="1"/>
  <c r="O17" i="1"/>
  <c r="R17" i="1" s="1"/>
  <c r="R91" i="19" l="1"/>
  <c r="R103" i="19"/>
  <c r="R99" i="19"/>
  <c r="R88" i="19"/>
  <c r="R87" i="19"/>
  <c r="R97" i="19"/>
  <c r="R100" i="19"/>
  <c r="R64" i="19"/>
  <c r="R98" i="19"/>
  <c r="R117" i="19"/>
  <c r="R70" i="19"/>
  <c r="R66" i="19"/>
  <c r="R101" i="19"/>
  <c r="R78" i="19"/>
  <c r="R67" i="19"/>
  <c r="R104" i="19"/>
  <c r="R96" i="19"/>
  <c r="R94" i="19"/>
  <c r="R92" i="19"/>
  <c r="R80" i="19"/>
  <c r="R118" i="19"/>
  <c r="R68" i="19"/>
  <c r="J4" i="20"/>
  <c r="J5" i="20" s="1"/>
  <c r="F15" i="20" s="1"/>
  <c r="R69" i="19"/>
  <c r="R90" i="19"/>
  <c r="R95" i="19"/>
  <c r="R119" i="19"/>
  <c r="R120" i="19"/>
  <c r="R84" i="19"/>
  <c r="R79" i="19"/>
  <c r="C15" i="20"/>
  <c r="R102" i="19"/>
  <c r="R105" i="19"/>
  <c r="R71" i="19"/>
  <c r="R93" i="19"/>
  <c r="R112" i="19"/>
  <c r="R109" i="19"/>
  <c r="R107" i="19"/>
  <c r="R81" i="19"/>
  <c r="R115" i="19"/>
  <c r="R73" i="19"/>
  <c r="R76" i="19"/>
  <c r="R116" i="19"/>
  <c r="R82" i="19"/>
  <c r="R85" i="19"/>
  <c r="R113" i="19"/>
  <c r="R108" i="19"/>
  <c r="R106" i="19"/>
  <c r="R83" i="19"/>
  <c r="R111" i="19"/>
  <c r="R89" i="19"/>
  <c r="R75" i="19"/>
  <c r="R114" i="19"/>
  <c r="R86" i="19"/>
  <c r="R77" i="19"/>
  <c r="R74" i="19"/>
  <c r="R65" i="19"/>
  <c r="R110" i="19"/>
  <c r="R72" i="19"/>
  <c r="B16" i="20"/>
  <c r="F16" i="20" s="1"/>
  <c r="P17" i="1"/>
  <c r="Q17" i="1"/>
  <c r="K4" i="20" l="1"/>
  <c r="K5" i="20" s="1"/>
  <c r="G15" i="20" s="1"/>
  <c r="F26" i="20"/>
  <c r="F27" i="20" s="1"/>
  <c r="F36" i="20" s="1"/>
  <c r="F37" i="20" s="1"/>
  <c r="F38" i="20" s="1"/>
  <c r="C16" i="20"/>
  <c r="G16" i="20" s="1"/>
  <c r="B36" i="20"/>
  <c r="B37" i="20" s="1"/>
  <c r="B38" i="20" s="1"/>
  <c r="G26" i="20" l="1"/>
  <c r="G27" i="20" s="1"/>
  <c r="G36" i="20" s="1"/>
  <c r="G37" i="20" s="1"/>
  <c r="G38" i="20" s="1"/>
  <c r="C26" i="20"/>
  <c r="C27" i="20" s="1"/>
  <c r="C36" i="20" s="1"/>
  <c r="C37" i="20" s="1"/>
  <c r="C38" i="20" s="1"/>
</calcChain>
</file>

<file path=xl/comments1.xml><?xml version="1.0" encoding="utf-8"?>
<comments xmlns="http://schemas.openxmlformats.org/spreadsheetml/2006/main">
  <authors>
    <author>andres cuetochambo roa</author>
  </authors>
  <commentList>
    <comment ref="A6" authorId="0" shapeId="0">
      <text>
        <r>
          <rPr>
            <b/>
            <sz val="9"/>
            <color indexed="81"/>
            <rFont val="Tahoma"/>
            <charset val="1"/>
          </rPr>
          <t>andres cuetochambo roa:</t>
        </r>
        <r>
          <rPr>
            <sz val="9"/>
            <color indexed="81"/>
            <rFont val="Tahoma"/>
            <charset val="1"/>
          </rPr>
          <t xml:space="preserve">
Velocidad a flujo libre base, 110 km/h (urmabo) o 120 Km/h (rural) 
[Manual de Planeación para la Administración del Tránsito y el Transporte (2-40 Tomo III Transito ecuación 2,12]</t>
        </r>
      </text>
    </comment>
    <comment ref="A7" authorId="0" shapeId="0">
      <text>
        <r>
          <rPr>
            <b/>
            <sz val="9"/>
            <color indexed="81"/>
            <rFont val="Tahoma"/>
            <charset val="1"/>
          </rPr>
          <t>andres cuetochambo roa:</t>
        </r>
        <r>
          <rPr>
            <sz val="9"/>
            <color indexed="81"/>
            <rFont val="Tahoma"/>
            <charset val="1"/>
          </rPr>
          <t xml:space="preserve">
Factor de Ajuste por Ancho de Carril (Km/h)
[Manual de Planeación para la Administración del Tránsito y el Transporte (2-40 Tomo III Transito Tabla 2,16]</t>
        </r>
      </text>
    </comment>
    <comment ref="A8" authorId="0" shapeId="0">
      <text>
        <r>
          <rPr>
            <b/>
            <sz val="9"/>
            <color indexed="81"/>
            <rFont val="Tahoma"/>
            <charset val="1"/>
          </rPr>
          <t>andres cuetochambo roa:</t>
        </r>
        <r>
          <rPr>
            <sz val="9"/>
            <color indexed="81"/>
            <rFont val="Tahoma"/>
            <charset val="1"/>
          </rPr>
          <t xml:space="preserve">
Factor de ajuste por distancia libre lateral en la berma derecha (km/h)
[Manual de Planeación para la Administración del Tránsito y el Transporte (2-40 Tomo III Transito Tabla 2,17]</t>
        </r>
      </text>
    </comment>
    <comment ref="A9" authorId="0" shapeId="0">
      <text>
        <r>
          <rPr>
            <b/>
            <sz val="9"/>
            <color indexed="81"/>
            <rFont val="Tahoma"/>
            <charset val="1"/>
          </rPr>
          <t>andres cuetochambo roa:</t>
        </r>
        <r>
          <rPr>
            <sz val="9"/>
            <color indexed="81"/>
            <rFont val="Tahoma"/>
            <charset val="1"/>
          </rPr>
          <t xml:space="preserve">
Factor de ajuste por numero de carriles (Km/h)
[Manual de Planeación para la Administración del Tránsito y el Transporte (2-40 Tomo III Transito Tabla 2,18]
</t>
        </r>
      </text>
    </comment>
    <comment ref="A10" authorId="0" shapeId="0">
      <text>
        <r>
          <rPr>
            <b/>
            <sz val="9"/>
            <color indexed="81"/>
            <rFont val="Tahoma"/>
            <charset val="1"/>
          </rPr>
          <t>andres cuetochambo roa:</t>
        </r>
        <r>
          <rPr>
            <sz val="9"/>
            <color indexed="81"/>
            <rFont val="Tahoma"/>
            <charset val="1"/>
          </rPr>
          <t xml:space="preserve">
Factor de ajuste por densidad de intercambios (Km/h)
[Manual de Planeación para la Administración del Tránsito y el Transporte (2-40 Tomo III Transito Tabla 2,19]</t>
        </r>
      </text>
    </comment>
    <comment ref="A11" authorId="0" shapeId="0">
      <text>
        <r>
          <rPr>
            <b/>
            <sz val="9"/>
            <color indexed="81"/>
            <rFont val="Tahoma"/>
            <family val="2"/>
          </rPr>
          <t>andres cuetochambo roa:</t>
        </r>
        <r>
          <rPr>
            <sz val="9"/>
            <color indexed="81"/>
            <rFont val="Tahoma"/>
            <family val="2"/>
          </rPr>
          <t xml:space="preserve">
Factor de Equivalencia Camiones y "Buses" 
[Manual de Planeación para la Administración del Tránsito y el Transporte (2-40 Tomo III Transito Tabla 2,20].
No obstante se recomineda tener encuenta las tablas 2,21 -  2,22 y 2,23 las cuales contemplan consideraciones con respecto al terreno.
</t>
        </r>
      </text>
    </comment>
    <comment ref="A12" authorId="0" shapeId="0">
      <text>
        <r>
          <rPr>
            <b/>
            <sz val="9"/>
            <color indexed="81"/>
            <rFont val="Tahoma"/>
            <family val="2"/>
          </rPr>
          <t>andres cuetochambo roa:</t>
        </r>
        <r>
          <rPr>
            <sz val="9"/>
            <color indexed="81"/>
            <rFont val="Tahoma"/>
            <family val="2"/>
          </rPr>
          <t xml:space="preserve">
Factor de Equivalencia Vehículos Recreacionales.
[Manual de Planeación para la Administración del Tránsito y el Transporte (2-40 Tomo III Transito Tabla 2,20].
No obstante se recomineda tener encuenta las tablas 2,21 - 2,22 y 2,23 las cuales contemplan consideraciones con respecto al terreno.
</t>
        </r>
      </text>
    </comment>
    <comment ref="A13" authorId="0" shapeId="0">
      <text>
        <r>
          <rPr>
            <b/>
            <sz val="9"/>
            <color indexed="81"/>
            <rFont val="Tahoma"/>
            <family val="2"/>
          </rPr>
          <t>andres cuetochambo roa:</t>
        </r>
        <r>
          <rPr>
            <sz val="9"/>
            <color indexed="81"/>
            <rFont val="Tahoma"/>
            <family val="2"/>
          </rPr>
          <t xml:space="preserve">
Porcentaje de Camiones.
[Manual de Planeación para la Administración del Tránsito y el Transporte (2-40 Tomo III Transito].
Nota: Para la Presente Investigación se Tomo los camiones y buses por separado.
</t>
        </r>
      </text>
    </comment>
    <comment ref="A14" authorId="0" shapeId="0">
      <text>
        <r>
          <rPr>
            <b/>
            <sz val="9"/>
            <color indexed="81"/>
            <rFont val="Tahoma"/>
            <family val="2"/>
          </rPr>
          <t>andres cuetochambo roa:</t>
        </r>
        <r>
          <rPr>
            <sz val="9"/>
            <color indexed="81"/>
            <rFont val="Tahoma"/>
            <family val="2"/>
          </rPr>
          <t xml:space="preserve">
Porcentajes de Vehiculos Recreacionales.
[Manual de Planeación para la Administración del Tránsito y el Transporte (2-40 Tomo III Transito]
Nota: En la Presente Investigación se tomo el Porcentaje de Buses.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andres cuetochambo roa:</t>
        </r>
        <r>
          <rPr>
            <sz val="9"/>
            <color indexed="81"/>
            <rFont val="Tahoma"/>
            <family val="2"/>
          </rPr>
          <t xml:space="preserve">
Volumen de Hora de Maxima Demanda Sin el Volumen equivalente de las motos al vehículo tipo Auto </t>
        </r>
      </text>
    </comment>
    <comment ref="A17" authorId="0" shapeId="0">
      <text>
        <r>
          <rPr>
            <b/>
            <sz val="9"/>
            <color indexed="81"/>
            <rFont val="Tahoma"/>
            <charset val="1"/>
          </rPr>
          <t>andres cuetochambo roa:</t>
        </r>
        <r>
          <rPr>
            <sz val="9"/>
            <color indexed="81"/>
            <rFont val="Tahoma"/>
            <charset val="1"/>
          </rPr>
          <t xml:space="preserve">
Numero de Carriles por Sentido.
[Manual de Planeación para la Administración del Tránsito y el Transporte (2-40 Tomo III Transito]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</rPr>
          <t>andres cuetochambo roa:</t>
        </r>
        <r>
          <rPr>
            <sz val="9"/>
            <color indexed="81"/>
            <rFont val="Tahoma"/>
            <family val="2"/>
          </rPr>
          <t xml:space="preserve">
El factor de ajuste, fp, se usa para reflejar este efecto. Los valores de rango del fp varían de 0.85 a 1.00. El analista debe seleccionar 1.00, que refleja el tráfico del viajero común (es decir, los usuarios familiares), a menos que haya evidencia suficiente para aplicar un valor más bajo. Cuando se necesita mayor exactitud, se recomienda el estudio del tipo de viajero y el flujo de tráfico recreativo y de velocidades.
[Manual de Planeación para la Administración del Tránsito y el Transporte (2-40 Tomo III Transito]</t>
        </r>
      </text>
    </comment>
    <comment ref="A19" authorId="0" shapeId="0">
      <text>
        <r>
          <rPr>
            <b/>
            <sz val="9"/>
            <color indexed="81"/>
            <rFont val="Tahoma"/>
            <charset val="1"/>
          </rPr>
          <t>andres cuetochambo roa:</t>
        </r>
        <r>
          <rPr>
            <sz val="9"/>
            <color indexed="81"/>
            <rFont val="Tahoma"/>
            <charset val="1"/>
          </rPr>
          <t xml:space="preserve">
Velocidad Media de los Autos.
[Manual de Planeación para la Administración del Tránsito y el Transporte (2-40 Tomo III Transito]</t>
        </r>
      </text>
    </comment>
    <comment ref="A24" authorId="0" shapeId="0">
      <text>
        <r>
          <rPr>
            <b/>
            <sz val="9"/>
            <color indexed="81"/>
            <rFont val="Tahoma"/>
            <charset val="1"/>
          </rPr>
          <t>andres cuetochambo roa:</t>
        </r>
        <r>
          <rPr>
            <sz val="9"/>
            <color indexed="81"/>
            <rFont val="Tahoma"/>
            <charset val="1"/>
          </rPr>
          <t xml:space="preserve">
Velocidad a Flujo Libre (km/h)- Realizando la operación indicada en la ecuación 2,12. hallamos  VFL</t>
        </r>
      </text>
    </comment>
    <comment ref="A25" authorId="0" shapeId="0">
      <text>
        <r>
          <rPr>
            <b/>
            <sz val="9"/>
            <color indexed="81"/>
            <rFont val="Tahoma"/>
            <family val="2"/>
          </rPr>
          <t>andres cuetochambo roa:</t>
        </r>
        <r>
          <rPr>
            <sz val="9"/>
            <color indexed="81"/>
            <rFont val="Tahoma"/>
            <family val="2"/>
          </rPr>
          <t xml:space="preserve">
Factor de Ajuste por presencia de vehículos pesados.
[Manual de Planeación para la Administración del Tránsito y el Transporte (2-40 Tomo III Transito Ecuación 2,14]</t>
        </r>
      </text>
    </comment>
    <comment ref="A26" authorId="0" shapeId="0">
      <text>
        <r>
          <rPr>
            <b/>
            <sz val="9"/>
            <color indexed="81"/>
            <rFont val="Tahoma"/>
            <family val="2"/>
          </rPr>
          <t>andres cuetochambo roa:</t>
        </r>
        <r>
          <rPr>
            <sz val="9"/>
            <color indexed="81"/>
            <rFont val="Tahoma"/>
            <family val="2"/>
          </rPr>
          <t xml:space="preserve">
Tasa de Flujo equivalente en 15 minutos (Vh/h/carril)
[Manual de Planeación para la Administración del Tránsito y el Transporte (2-40 Tomo III Transito Ecuación 2,13]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>andres cuetochambo roa:</t>
        </r>
        <r>
          <rPr>
            <sz val="9"/>
            <color indexed="81"/>
            <rFont val="Tahoma"/>
            <family val="2"/>
          </rPr>
          <t xml:space="preserve">
Densidad (Vh/km/carril)
[Manual de Planeación para la Administración del Tránsito y el Transporte (2-40 Tomo III Transito]</t>
        </r>
      </text>
    </comment>
  </commentList>
</comments>
</file>

<file path=xl/sharedStrings.xml><?xml version="1.0" encoding="utf-8"?>
<sst xmlns="http://schemas.openxmlformats.org/spreadsheetml/2006/main" count="3005" uniqueCount="127">
  <si>
    <t>TM</t>
  </si>
  <si>
    <t>FECHA DE TOMA DE INFORMACIÓN EN FORMATO DD/MM/AAA</t>
  </si>
  <si>
    <t>LOCALIZACIÓN ESPECIFICA DONDE SE EFECTUÓ LA TOMA DE INFORMACIÓN</t>
  </si>
  <si>
    <t>PERÍODO DE CONTEO DE 15 MINUTOS IDENTIFICADO CON LA HORA HORA INICIAL DEL FORMATO GENERAL</t>
  </si>
  <si>
    <t>MOVIMIENTO SEGÚN NORMA RILSA</t>
  </si>
  <si>
    <t>VEHÍCULOS LIVIANOS PARTICULARES</t>
  </si>
  <si>
    <t>TAXIS AMARILLOS</t>
  </si>
  <si>
    <t>VEHÍCULOS SERVICIO ESPECIAL (PLACA BLANCA)</t>
  </si>
  <si>
    <t>TRANSPORTE INTERMUNICIPAL</t>
  </si>
  <si>
    <t>TRANSPORTE PÚBLICO COLECTIVO</t>
  </si>
  <si>
    <t>VEHÍCULOS SISTEMA INTEGRADO TRANSPORTE PÚBLICO (SOBRE CALZADA MIXTA)</t>
  </si>
  <si>
    <t>TRANSPORTE PÚBLICO MASIVO (SOBRE TRONCAL TRANSMILENIO)</t>
  </si>
  <si>
    <t>CAMIONES</t>
  </si>
  <si>
    <t>MOTOS</t>
  </si>
  <si>
    <t>BICICLETAS</t>
  </si>
  <si>
    <t>FECHA</t>
  </si>
  <si>
    <t>PERÍODO</t>
  </si>
  <si>
    <t>MOVIMIENTO</t>
  </si>
  <si>
    <t>PA</t>
  </si>
  <si>
    <t>TA</t>
  </si>
  <si>
    <t>ESP</t>
  </si>
  <si>
    <t>TPC</t>
  </si>
  <si>
    <t>SITP</t>
  </si>
  <si>
    <t>C</t>
  </si>
  <si>
    <t>M</t>
  </si>
  <si>
    <t>BIC</t>
  </si>
  <si>
    <t>EQUIVALENTES</t>
  </si>
  <si>
    <t>N</t>
  </si>
  <si>
    <t>1B</t>
  </si>
  <si>
    <t>S</t>
  </si>
  <si>
    <t>2B</t>
  </si>
  <si>
    <t>TIPO DE VEHÍCULO</t>
  </si>
  <si>
    <t>FACTOR DE EQUIVALENCIA</t>
  </si>
  <si>
    <t xml:space="preserve">TOTAL EQUIVALENCIA  </t>
  </si>
  <si>
    <t>COMPARACIÓN VEHICULO VS MOTO</t>
  </si>
  <si>
    <t xml:space="preserve">SUMA DE EQUIVALENCIA VEHICULO </t>
  </si>
  <si>
    <t xml:space="preserve">EQUIVALENCIA MOTO A VEHICULO </t>
  </si>
  <si>
    <t xml:space="preserve">Movimientos Aforados </t>
  </si>
  <si>
    <t xml:space="preserve">Sentido </t>
  </si>
  <si>
    <t xml:space="preserve">Referencia </t>
  </si>
  <si>
    <t xml:space="preserve">NORTE - SUR </t>
  </si>
  <si>
    <t>Carril Derecho Lento</t>
  </si>
  <si>
    <t xml:space="preserve">Carril Izquierdo Rapido </t>
  </si>
  <si>
    <t xml:space="preserve">SUR - NORTE </t>
  </si>
  <si>
    <t xml:space="preserve">Formato de Hora </t>
  </si>
  <si>
    <t xml:space="preserve">HORA DE MAXIMA DEMANDA </t>
  </si>
  <si>
    <t>VHMD</t>
  </si>
  <si>
    <t>Q (15min)</t>
  </si>
  <si>
    <t>PERÍODO (15 min)</t>
  </si>
  <si>
    <t>PERÍODO (1 h Hora)</t>
  </si>
  <si>
    <t>FHMD (15min)</t>
  </si>
  <si>
    <t>Volumenes Vehiculares Por Movimiento</t>
  </si>
  <si>
    <t xml:space="preserve">SUMA </t>
  </si>
  <si>
    <t>TOTAL</t>
  </si>
  <si>
    <t>PORCENTAJE</t>
  </si>
  <si>
    <t>INTERSECCIÓN</t>
  </si>
  <si>
    <t>DATOS DE ENTRADA</t>
  </si>
  <si>
    <t xml:space="preserve">AUTOS </t>
  </si>
  <si>
    <t xml:space="preserve">BUSES </t>
  </si>
  <si>
    <t>9(1)</t>
  </si>
  <si>
    <t>9(2)</t>
  </si>
  <si>
    <t>9(3)</t>
  </si>
  <si>
    <t>9(4)</t>
  </si>
  <si>
    <t>10(1)</t>
  </si>
  <si>
    <t>10(2)</t>
  </si>
  <si>
    <t>10(3)</t>
  </si>
  <si>
    <t>10(4)</t>
  </si>
  <si>
    <t>AUTOS</t>
  </si>
  <si>
    <t>BUSES</t>
  </si>
  <si>
    <t>BUSES A AUTOS</t>
  </si>
  <si>
    <t>CAMIONES A AUTOS</t>
  </si>
  <si>
    <t>MOTOS A AUTOS</t>
  </si>
  <si>
    <t>VOLUMEN TOTAL VEHICULAR POR MOVIMIENTO EN PERIODO DE 15 MINUTOS</t>
  </si>
  <si>
    <t>AK_72_X_CL_69B_S</t>
  </si>
  <si>
    <t xml:space="preserve"> </t>
  </si>
  <si>
    <t xml:space="preserve">Promedio </t>
  </si>
  <si>
    <t>Total</t>
  </si>
  <si>
    <t>TOTAL MIXTO</t>
  </si>
  <si>
    <t xml:space="preserve">Total Por Sentido </t>
  </si>
  <si>
    <t>MOVIMIENTOS</t>
  </si>
  <si>
    <t>SUMA DE SENTIDO</t>
  </si>
  <si>
    <t>CALCULO DE NIVEL DE SERVICIO</t>
  </si>
  <si>
    <t>DATOS A TENER EN CUENTA</t>
  </si>
  <si>
    <t>VHMD Sin Vol Mot</t>
  </si>
  <si>
    <t xml:space="preserve">HIPOTESIS </t>
  </si>
  <si>
    <t>VFLB</t>
  </si>
  <si>
    <t>Flw</t>
  </si>
  <si>
    <t>Flc</t>
  </si>
  <si>
    <t>Fn</t>
  </si>
  <si>
    <t>Fid</t>
  </si>
  <si>
    <t>Et</t>
  </si>
  <si>
    <t>Er</t>
  </si>
  <si>
    <t>Pt</t>
  </si>
  <si>
    <t>Pr</t>
  </si>
  <si>
    <t>FHMD</t>
  </si>
  <si>
    <t>Fp</t>
  </si>
  <si>
    <t>VFL</t>
  </si>
  <si>
    <t>Fhv</t>
  </si>
  <si>
    <t>ʋp</t>
  </si>
  <si>
    <t>D</t>
  </si>
  <si>
    <t xml:space="preserve">COMPARACIÓN DE LOS NIVELES DE SERVICIOS </t>
  </si>
  <si>
    <t>SENTIDOS</t>
  </si>
  <si>
    <t>NO. VEHÍCULOS AFORADOS</t>
  </si>
  <si>
    <t xml:space="preserve">PORCENTAJE </t>
  </si>
  <si>
    <t>Norte a Sur</t>
  </si>
  <si>
    <t>Sur a Norte</t>
  </si>
  <si>
    <t>Orien a Occid</t>
  </si>
  <si>
    <t xml:space="preserve">Occid a Orien </t>
  </si>
  <si>
    <t xml:space="preserve">RESULTADOS CORRESPONDIENTES A LOS DATOS DE  CAMPO </t>
  </si>
  <si>
    <t>Prom Equi Motoc</t>
  </si>
  <si>
    <t>RESULTADOS HIPOTESIS</t>
  </si>
  <si>
    <t>NIVEL DE SERVICO</t>
  </si>
  <si>
    <t>SIN VOLUMEN VEHICULAR DE MOTOCICLETAS</t>
  </si>
  <si>
    <t>CON VOLUMEN VEHICULAR DE MOTOCICELTAS</t>
  </si>
  <si>
    <t>AÑO</t>
  </si>
  <si>
    <t>VHMD (q 15min)</t>
  </si>
  <si>
    <t>PROM. VEH. - VOL EQUIV</t>
  </si>
  <si>
    <t>DENSIDAD ACTUAL</t>
  </si>
  <si>
    <t>NO. VEHÍCULOS EQUIVALENTES</t>
  </si>
  <si>
    <t xml:space="preserve">Autos </t>
  </si>
  <si>
    <t>Buses</t>
  </si>
  <si>
    <t xml:space="preserve">Camiones </t>
  </si>
  <si>
    <t>Motos</t>
  </si>
  <si>
    <t>PERIODO DE REGISTRO</t>
  </si>
  <si>
    <t>VEHÍCULO</t>
  </si>
  <si>
    <t>FACTOR DE EQUIVALENCIA  AL VEHÍCULO AUTO</t>
  </si>
  <si>
    <t>Parametros de Calculo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</si>
</sst>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&quot;:&quot;00"/>
    <numFmt numFmtId="165" formatCode="0.000"/>
    <numFmt numFmtId="166" formatCode="00.00&quot;%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hair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44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horizontal="left" vertical="center"/>
    </xf>
    <xf numFmtId="0" fontId="0" fillId="0" borderId="0" xfId="0" applyAlignment="1"/>
    <xf numFmtId="0" fontId="0" fillId="3" borderId="0" xfId="0" applyFill="1" applyAlignment="1">
      <alignment horizontal="left" vertical="center"/>
    </xf>
    <xf numFmtId="0" fontId="2" fillId="0" borderId="0" xfId="0" applyFont="1" applyAlignment="1">
      <alignment wrapText="1"/>
    </xf>
    <xf numFmtId="0" fontId="0" fillId="0" borderId="0" xfId="0" applyFill="1" applyAlignment="1">
      <alignment horizontal="left" vertical="center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164" fontId="0" fillId="0" borderId="7" xfId="0" applyNumberFormat="1" applyFill="1" applyBorder="1" applyAlignment="1">
      <alignment horizontal="center" vertical="center"/>
    </xf>
    <xf numFmtId="164" fontId="0" fillId="0" borderId="10" xfId="0" applyNumberFormat="1" applyFill="1" applyBorder="1" applyAlignment="1">
      <alignment horizontal="center" vertical="center"/>
    </xf>
    <xf numFmtId="164" fontId="0" fillId="0" borderId="13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6" xfId="0" applyNumberFormat="1" applyFill="1" applyBorder="1" applyAlignment="1">
      <alignment horizontal="center" vertical="center"/>
    </xf>
    <xf numFmtId="164" fontId="0" fillId="0" borderId="9" xfId="0" applyNumberFormat="1" applyFill="1" applyBorder="1" applyAlignment="1">
      <alignment horizontal="center" vertical="center"/>
    </xf>
    <xf numFmtId="164" fontId="0" fillId="0" borderId="12" xfId="0" applyNumberFormat="1" applyFill="1" applyBorder="1" applyAlignment="1">
      <alignment horizontal="center" vertical="center"/>
    </xf>
    <xf numFmtId="0" fontId="0" fillId="0" borderId="0" xfId="0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left" vertical="top"/>
    </xf>
    <xf numFmtId="164" fontId="0" fillId="0" borderId="10" xfId="0" applyNumberFormat="1" applyBorder="1"/>
    <xf numFmtId="0" fontId="0" fillId="0" borderId="10" xfId="0" applyBorder="1"/>
    <xf numFmtId="164" fontId="0" fillId="0" borderId="12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/>
    <xf numFmtId="0" fontId="7" fillId="0" borderId="10" xfId="0" applyNumberFormat="1" applyFont="1" applyBorder="1" applyAlignment="1">
      <alignment horizontal="center" vertical="center"/>
    </xf>
    <xf numFmtId="1" fontId="7" fillId="0" borderId="10" xfId="0" applyNumberFormat="1" applyFont="1" applyBorder="1"/>
    <xf numFmtId="166" fontId="7" fillId="0" borderId="10" xfId="0" applyNumberFormat="1" applyFont="1" applyBorder="1"/>
    <xf numFmtId="164" fontId="7" fillId="0" borderId="12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NumberFormat="1" applyFont="1" applyBorder="1" applyAlignment="1">
      <alignment horizontal="center" vertical="center"/>
    </xf>
    <xf numFmtId="1" fontId="7" fillId="0" borderId="13" xfId="0" applyNumberFormat="1" applyFont="1" applyBorder="1"/>
    <xf numFmtId="166" fontId="7" fillId="0" borderId="13" xfId="0" applyNumberFormat="1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5" borderId="7" xfId="0" applyNumberForma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164" fontId="0" fillId="5" borderId="10" xfId="0" applyNumberForma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left" vertical="center"/>
    </xf>
    <xf numFmtId="164" fontId="0" fillId="2" borderId="10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5" borderId="7" xfId="0" applyFill="1" applyBorder="1" applyAlignment="1">
      <alignment horizontal="left" vertical="center"/>
    </xf>
    <xf numFmtId="0" fontId="0" fillId="5" borderId="10" xfId="0" applyFill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/>
    <xf numFmtId="0" fontId="3" fillId="0" borderId="7" xfId="0" applyFont="1" applyBorder="1"/>
    <xf numFmtId="0" fontId="3" fillId="0" borderId="9" xfId="0" applyFont="1" applyBorder="1" applyAlignment="1"/>
    <xf numFmtId="0" fontId="3" fillId="0" borderId="10" xfId="0" applyFont="1" applyBorder="1"/>
    <xf numFmtId="0" fontId="3" fillId="0" borderId="11" xfId="0" applyNumberFormat="1" applyFont="1" applyBorder="1" applyAlignment="1">
      <alignment horizontal="center" vertical="center"/>
    </xf>
    <xf numFmtId="0" fontId="3" fillId="0" borderId="12" xfId="0" applyFont="1" applyBorder="1" applyAlignment="1"/>
    <xf numFmtId="0" fontId="3" fillId="0" borderId="13" xfId="0" applyFont="1" applyBorder="1"/>
    <xf numFmtId="0" fontId="3" fillId="0" borderId="14" xfId="0" applyNumberFormat="1" applyFont="1" applyBorder="1"/>
    <xf numFmtId="0" fontId="3" fillId="0" borderId="28" xfId="0" applyNumberFormat="1" applyFont="1" applyBorder="1" applyAlignment="1">
      <alignment horizontal="center" vertical="center"/>
    </xf>
    <xf numFmtId="0" fontId="3" fillId="0" borderId="28" xfId="0" applyNumberFormat="1" applyFont="1" applyBorder="1" applyAlignment="1">
      <alignment horizontal="center" vertical="center" wrapText="1"/>
    </xf>
    <xf numFmtId="164" fontId="3" fillId="0" borderId="28" xfId="0" applyNumberFormat="1" applyFont="1" applyBorder="1" applyAlignment="1">
      <alignment horizontal="center" vertical="center"/>
    </xf>
    <xf numFmtId="0" fontId="3" fillId="4" borderId="32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left" vertical="center"/>
    </xf>
    <xf numFmtId="0" fontId="7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4" fontId="0" fillId="0" borderId="9" xfId="0" applyNumberFormat="1" applyBorder="1"/>
    <xf numFmtId="0" fontId="0" fillId="0" borderId="11" xfId="0" applyBorder="1"/>
    <xf numFmtId="164" fontId="0" fillId="0" borderId="12" xfId="0" applyNumberFormat="1" applyBorder="1"/>
    <xf numFmtId="164" fontId="0" fillId="0" borderId="13" xfId="0" applyNumberFormat="1" applyBorder="1"/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 vertical="center"/>
    </xf>
    <xf numFmtId="0" fontId="0" fillId="0" borderId="0" xfId="0"/>
    <xf numFmtId="14" fontId="0" fillId="5" borderId="6" xfId="0" applyNumberFormat="1" applyFill="1" applyBorder="1" applyAlignment="1">
      <alignment horizontal="left" vertical="center"/>
    </xf>
    <xf numFmtId="1" fontId="4" fillId="5" borderId="7" xfId="2" applyNumberFormat="1" applyFill="1" applyBorder="1" applyAlignment="1">
      <alignment horizontal="center"/>
    </xf>
    <xf numFmtId="14" fontId="0" fillId="5" borderId="9" xfId="0" applyNumberFormat="1" applyFill="1" applyBorder="1" applyAlignment="1">
      <alignment horizontal="left" vertical="center"/>
    </xf>
    <xf numFmtId="1" fontId="4" fillId="5" borderId="10" xfId="2" applyNumberFormat="1" applyFill="1" applyBorder="1" applyAlignment="1">
      <alignment horizontal="center"/>
    </xf>
    <xf numFmtId="14" fontId="0" fillId="2" borderId="9" xfId="0" applyNumberFormat="1" applyFill="1" applyBorder="1" applyAlignment="1">
      <alignment horizontal="left" vertical="center"/>
    </xf>
    <xf numFmtId="1" fontId="4" fillId="2" borderId="10" xfId="2" applyNumberFormat="1" applyFill="1" applyBorder="1" applyAlignment="1">
      <alignment horizontal="center"/>
    </xf>
    <xf numFmtId="14" fontId="0" fillId="2" borderId="12" xfId="0" applyNumberFormat="1" applyFill="1" applyBorder="1" applyAlignment="1">
      <alignment horizontal="left" vertical="center"/>
    </xf>
    <xf numFmtId="1" fontId="4" fillId="2" borderId="13" xfId="2" applyNumberFormat="1" applyFill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0" fillId="0" borderId="0" xfId="0"/>
    <xf numFmtId="0" fontId="7" fillId="0" borderId="53" xfId="0" applyNumberFormat="1" applyFont="1" applyBorder="1" applyAlignment="1">
      <alignment horizontal="center" vertical="center" wrapText="1"/>
    </xf>
    <xf numFmtId="0" fontId="7" fillId="0" borderId="50" xfId="0" applyNumberFormat="1" applyFont="1" applyBorder="1" applyAlignment="1">
      <alignment vertical="center"/>
    </xf>
    <xf numFmtId="0" fontId="7" fillId="0" borderId="53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1" fontId="7" fillId="0" borderId="53" xfId="0" applyNumberFormat="1" applyFont="1" applyBorder="1"/>
    <xf numFmtId="166" fontId="7" fillId="0" borderId="53" xfId="0" applyNumberFormat="1" applyFont="1" applyBorder="1"/>
    <xf numFmtId="0" fontId="7" fillId="0" borderId="53" xfId="0" applyFont="1" applyBorder="1"/>
    <xf numFmtId="0" fontId="7" fillId="0" borderId="50" xfId="0" applyNumberFormat="1" applyFont="1" applyBorder="1"/>
    <xf numFmtId="0" fontId="7" fillId="0" borderId="40" xfId="0" applyFont="1" applyBorder="1"/>
    <xf numFmtId="0" fontId="7" fillId="0" borderId="49" xfId="0" applyNumberFormat="1" applyFont="1" applyBorder="1"/>
    <xf numFmtId="0" fontId="7" fillId="0" borderId="23" xfId="0" applyFont="1" applyBorder="1"/>
    <xf numFmtId="0" fontId="7" fillId="0" borderId="29" xfId="0" applyFont="1" applyBorder="1"/>
    <xf numFmtId="0" fontId="7" fillId="0" borderId="7" xfId="0" applyNumberFormat="1" applyFont="1" applyBorder="1" applyAlignment="1">
      <alignment horizontal="center" vertical="center" wrapText="1"/>
    </xf>
    <xf numFmtId="1" fontId="7" fillId="0" borderId="7" xfId="0" applyNumberFormat="1" applyFont="1" applyBorder="1"/>
    <xf numFmtId="166" fontId="7" fillId="0" borderId="7" xfId="0" applyNumberFormat="1" applyFont="1" applyBorder="1"/>
    <xf numFmtId="0" fontId="5" fillId="0" borderId="10" xfId="0" applyFont="1" applyBorder="1" applyAlignment="1">
      <alignment horizontal="center" vertical="center" wrapText="1"/>
    </xf>
    <xf numFmtId="0" fontId="0" fillId="0" borderId="0" xfId="0"/>
    <xf numFmtId="0" fontId="0" fillId="0" borderId="29" xfId="0" applyFill="1" applyBorder="1"/>
    <xf numFmtId="0" fontId="7" fillId="0" borderId="60" xfId="0" applyFont="1" applyBorder="1" applyAlignment="1">
      <alignment vertical="center"/>
    </xf>
    <xf numFmtId="0" fontId="2" fillId="4" borderId="25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0" fillId="0" borderId="0" xfId="0"/>
    <xf numFmtId="1" fontId="0" fillId="0" borderId="0" xfId="0" applyNumberFormat="1"/>
    <xf numFmtId="1" fontId="3" fillId="0" borderId="10" xfId="0" applyNumberFormat="1" applyFont="1" applyBorder="1"/>
    <xf numFmtId="0" fontId="2" fillId="4" borderId="24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0" fillId="3" borderId="0" xfId="0" applyNumberFormat="1" applyFill="1"/>
    <xf numFmtId="1" fontId="0" fillId="3" borderId="0" xfId="0" applyNumberFormat="1" applyFill="1"/>
    <xf numFmtId="0" fontId="0" fillId="3" borderId="0" xfId="0" applyFill="1"/>
    <xf numFmtId="165" fontId="0" fillId="3" borderId="0" xfId="0" applyNumberFormat="1" applyFill="1"/>
    <xf numFmtId="1" fontId="0" fillId="0" borderId="0" xfId="0" applyNumberFormat="1" applyFill="1"/>
    <xf numFmtId="0" fontId="0" fillId="0" borderId="0" xfId="0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52" xfId="0" applyFill="1" applyBorder="1" applyAlignment="1">
      <alignment horizontal="center" vertical="center" wrapText="1"/>
    </xf>
    <xf numFmtId="1" fontId="0" fillId="0" borderId="53" xfId="0" applyNumberFormat="1" applyFill="1" applyBorder="1" applyAlignment="1">
      <alignment horizontal="center" vertical="center" wrapText="1"/>
    </xf>
    <xf numFmtId="166" fontId="0" fillId="0" borderId="53" xfId="0" applyNumberFormat="1" applyFill="1" applyBorder="1" applyAlignment="1">
      <alignment horizontal="center" vertical="center" wrapText="1"/>
    </xf>
    <xf numFmtId="166" fontId="0" fillId="0" borderId="18" xfId="0" applyNumberForma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" fontId="0" fillId="0" borderId="13" xfId="0" applyNumberFormat="1" applyFill="1" applyBorder="1" applyAlignment="1">
      <alignment horizontal="center" vertical="center" wrapText="1"/>
    </xf>
    <xf numFmtId="166" fontId="0" fillId="0" borderId="13" xfId="0" applyNumberForma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1" fontId="0" fillId="4" borderId="0" xfId="0" applyNumberFormat="1" applyFill="1"/>
    <xf numFmtId="0" fontId="0" fillId="4" borderId="0" xfId="0" applyFill="1"/>
    <xf numFmtId="164" fontId="0" fillId="4" borderId="0" xfId="0" applyNumberFormat="1" applyFill="1"/>
    <xf numFmtId="165" fontId="0" fillId="4" borderId="0" xfId="0" applyNumberFormat="1" applyFill="1"/>
    <xf numFmtId="10" fontId="0" fillId="0" borderId="0" xfId="0" applyNumberFormat="1"/>
    <xf numFmtId="0" fontId="0" fillId="5" borderId="13" xfId="0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/>
    <xf numFmtId="0" fontId="14" fillId="0" borderId="7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71" xfId="0" applyFont="1" applyBorder="1" applyAlignment="1">
      <alignment horizontal="center" vertical="center" wrapText="1"/>
    </xf>
    <xf numFmtId="1" fontId="14" fillId="0" borderId="53" xfId="0" applyNumberFormat="1" applyFont="1" applyBorder="1" applyAlignment="1">
      <alignment horizontal="center" vertical="center" wrapText="1"/>
    </xf>
    <xf numFmtId="1" fontId="14" fillId="0" borderId="18" xfId="0" applyNumberFormat="1" applyFont="1" applyBorder="1" applyAlignment="1">
      <alignment horizontal="center" vertical="center" wrapText="1"/>
    </xf>
    <xf numFmtId="2" fontId="14" fillId="0" borderId="10" xfId="0" applyNumberFormat="1" applyFont="1" applyBorder="1" applyAlignment="1">
      <alignment horizontal="center" vertical="center" wrapText="1"/>
    </xf>
    <xf numFmtId="2" fontId="14" fillId="0" borderId="11" xfId="0" applyNumberFormat="1" applyFont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0" borderId="66" xfId="0" applyFont="1" applyBorder="1" applyAlignment="1">
      <alignment horizontal="center" vertical="center" wrapText="1"/>
    </xf>
    <xf numFmtId="2" fontId="14" fillId="0" borderId="13" xfId="0" applyNumberFormat="1" applyFont="1" applyBorder="1" applyAlignment="1">
      <alignment horizontal="center" vertical="center" wrapText="1"/>
    </xf>
    <xf numFmtId="2" fontId="14" fillId="0" borderId="14" xfId="0" applyNumberFormat="1" applyFont="1" applyBorder="1" applyAlignment="1">
      <alignment horizontal="center" vertical="center" wrapText="1"/>
    </xf>
    <xf numFmtId="2" fontId="14" fillId="2" borderId="0" xfId="0" applyNumberFormat="1" applyFont="1" applyFill="1" applyAlignment="1">
      <alignment horizontal="center" vertical="center" wrapText="1"/>
    </xf>
    <xf numFmtId="2" fontId="14" fillId="4" borderId="0" xfId="0" applyNumberFormat="1" applyFont="1" applyFill="1" applyAlignment="1">
      <alignment horizontal="center" vertical="center" wrapText="1"/>
    </xf>
    <xf numFmtId="2" fontId="14" fillId="0" borderId="0" xfId="0" applyNumberFormat="1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Fill="1"/>
    <xf numFmtId="0" fontId="14" fillId="0" borderId="0" xfId="0" applyFont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Fill="1" applyAlignment="1"/>
    <xf numFmtId="0" fontId="14" fillId="0" borderId="0" xfId="0" applyFont="1" applyFill="1" applyAlignment="1">
      <alignment horizontal="center" vertical="center"/>
    </xf>
    <xf numFmtId="0" fontId="14" fillId="0" borderId="0" xfId="0" applyFont="1" applyAlignment="1"/>
    <xf numFmtId="0" fontId="14" fillId="0" borderId="52" xfId="0" applyFont="1" applyBorder="1" applyAlignment="1">
      <alignment horizontal="center" vertical="center"/>
    </xf>
    <xf numFmtId="0" fontId="14" fillId="0" borderId="53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3" fillId="4" borderId="33" xfId="0" applyNumberFormat="1" applyFont="1" applyFill="1" applyBorder="1" applyAlignment="1">
      <alignment horizontal="center" vertical="center"/>
    </xf>
    <xf numFmtId="0" fontId="3" fillId="4" borderId="34" xfId="0" applyNumberFormat="1" applyFont="1" applyFill="1" applyBorder="1" applyAlignment="1">
      <alignment horizontal="center" vertical="center"/>
    </xf>
    <xf numFmtId="0" fontId="3" fillId="4" borderId="35" xfId="0" applyNumberFormat="1" applyFont="1" applyFill="1" applyBorder="1" applyAlignment="1">
      <alignment horizontal="center" vertical="center"/>
    </xf>
    <xf numFmtId="0" fontId="3" fillId="4" borderId="36" xfId="0" applyNumberFormat="1" applyFont="1" applyFill="1" applyBorder="1" applyAlignment="1">
      <alignment horizontal="center" vertical="center" wrapText="1"/>
    </xf>
    <xf numFmtId="0" fontId="3" fillId="4" borderId="37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28" xfId="0" applyNumberFormat="1" applyFont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2" fillId="4" borderId="45" xfId="0" applyFont="1" applyFill="1" applyBorder="1" applyAlignment="1">
      <alignment horizontal="center" vertical="center" wrapText="1"/>
    </xf>
    <xf numFmtId="164" fontId="2" fillId="4" borderId="25" xfId="0" applyNumberFormat="1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/>
    </xf>
    <xf numFmtId="0" fontId="3" fillId="4" borderId="30" xfId="0" applyFont="1" applyFill="1" applyBorder="1" applyAlignment="1">
      <alignment horizontal="center" wrapText="1"/>
    </xf>
    <xf numFmtId="0" fontId="3" fillId="4" borderId="31" xfId="0" applyFont="1" applyFill="1" applyBorder="1" applyAlignment="1">
      <alignment horizontal="center" wrapText="1"/>
    </xf>
    <xf numFmtId="0" fontId="3" fillId="4" borderId="19" xfId="0" applyFont="1" applyFill="1" applyBorder="1" applyAlignment="1">
      <alignment horizontal="center" wrapText="1"/>
    </xf>
    <xf numFmtId="0" fontId="3" fillId="4" borderId="20" xfId="0" applyFont="1" applyFill="1" applyBorder="1" applyAlignment="1">
      <alignment horizontal="center" wrapText="1"/>
    </xf>
    <xf numFmtId="0" fontId="3" fillId="4" borderId="38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wrapText="1"/>
    </xf>
    <xf numFmtId="0" fontId="3" fillId="0" borderId="28" xfId="0" applyNumberFormat="1" applyFont="1" applyBorder="1" applyAlignment="1">
      <alignment horizontal="center" wrapText="1"/>
    </xf>
    <xf numFmtId="0" fontId="3" fillId="4" borderId="22" xfId="0" applyFont="1" applyFill="1" applyBorder="1" applyAlignment="1">
      <alignment horizontal="center" wrapText="1"/>
    </xf>
    <xf numFmtId="0" fontId="3" fillId="4" borderId="21" xfId="0" applyFont="1" applyFill="1" applyBorder="1" applyAlignment="1">
      <alignment horizont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textRotation="90"/>
    </xf>
    <xf numFmtId="0" fontId="9" fillId="4" borderId="0" xfId="0" applyFont="1" applyFill="1" applyAlignment="1">
      <alignment horizontal="center" vertical="center" textRotation="90"/>
    </xf>
    <xf numFmtId="0" fontId="0" fillId="0" borderId="63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64" xfId="0" applyFill="1" applyBorder="1" applyAlignment="1">
      <alignment horizontal="center" vertical="center" wrapText="1"/>
    </xf>
    <xf numFmtId="0" fontId="0" fillId="0" borderId="65" xfId="0" applyFill="1" applyBorder="1" applyAlignment="1">
      <alignment horizontal="center" vertical="center" wrapText="1"/>
    </xf>
    <xf numFmtId="0" fontId="0" fillId="0" borderId="61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5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4" fillId="0" borderId="7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71" xfId="0" applyFont="1" applyBorder="1" applyAlignment="1">
      <alignment horizontal="center" vertical="center" wrapText="1"/>
    </xf>
    <xf numFmtId="0" fontId="14" fillId="7" borderId="0" xfId="0" applyFont="1" applyFill="1" applyAlignment="1">
      <alignment horizontal="center"/>
    </xf>
    <xf numFmtId="0" fontId="14" fillId="8" borderId="0" xfId="0" applyFont="1" applyFill="1" applyAlignment="1">
      <alignment horizontal="center"/>
    </xf>
    <xf numFmtId="0" fontId="14" fillId="9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63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 wrapText="1"/>
    </xf>
    <xf numFmtId="0" fontId="14" fillId="0" borderId="64" xfId="0" applyFont="1" applyBorder="1" applyAlignment="1">
      <alignment horizontal="center" vertical="center" wrapText="1"/>
    </xf>
    <xf numFmtId="0" fontId="14" fillId="0" borderId="6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166" fontId="7" fillId="0" borderId="13" xfId="0" applyNumberFormat="1" applyFont="1" applyBorder="1" applyAlignment="1">
      <alignment horizontal="center"/>
    </xf>
    <xf numFmtId="166" fontId="7" fillId="0" borderId="14" xfId="0" applyNumberFormat="1" applyFont="1" applyBorder="1" applyAlignment="1">
      <alignment horizontal="center"/>
    </xf>
    <xf numFmtId="164" fontId="7" fillId="0" borderId="9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52" xfId="0" applyNumberFormat="1" applyFont="1" applyBorder="1" applyAlignment="1">
      <alignment horizontal="center" vertical="center"/>
    </xf>
    <xf numFmtId="164" fontId="7" fillId="0" borderId="53" xfId="0" applyNumberFormat="1" applyFont="1" applyBorder="1" applyAlignment="1">
      <alignment horizontal="center" vertical="center"/>
    </xf>
    <xf numFmtId="166" fontId="7" fillId="0" borderId="18" xfId="0" applyNumberFormat="1" applyFont="1" applyBorder="1" applyAlignment="1">
      <alignment horizontal="center" vertical="center"/>
    </xf>
    <xf numFmtId="166" fontId="7" fillId="0" borderId="11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7" fillId="0" borderId="56" xfId="0" applyFont="1" applyBorder="1" applyAlignment="1">
      <alignment horizontal="center"/>
    </xf>
    <xf numFmtId="0" fontId="7" fillId="0" borderId="57" xfId="0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56" xfId="0" applyFont="1" applyBorder="1" applyAlignment="1">
      <alignment horizontal="center" wrapText="1"/>
    </xf>
    <xf numFmtId="0" fontId="7" fillId="0" borderId="57" xfId="0" applyFont="1" applyBorder="1" applyAlignment="1">
      <alignment horizontal="center" wrapText="1"/>
    </xf>
    <xf numFmtId="0" fontId="7" fillId="0" borderId="24" xfId="0" applyFont="1" applyBorder="1" applyAlignment="1">
      <alignment horizontal="center"/>
    </xf>
    <xf numFmtId="0" fontId="7" fillId="0" borderId="5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164" fontId="7" fillId="0" borderId="6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6" fontId="7" fillId="0" borderId="8" xfId="0" applyNumberFormat="1" applyFont="1" applyBorder="1" applyAlignment="1">
      <alignment horizontal="center" vertical="center"/>
    </xf>
    <xf numFmtId="0" fontId="7" fillId="0" borderId="59" xfId="0" applyFont="1" applyBorder="1" applyAlignment="1">
      <alignment horizontal="center"/>
    </xf>
    <xf numFmtId="0" fontId="7" fillId="0" borderId="59" xfId="0" applyFont="1" applyBorder="1" applyAlignment="1">
      <alignment horizontal="center" wrapText="1"/>
    </xf>
    <xf numFmtId="0" fontId="4" fillId="0" borderId="0" xfId="2"/>
    <xf numFmtId="0" fontId="4" fillId="0" borderId="0" xfId="2" applyAlignment="1">
      <alignment wrapText="1"/>
    </xf>
    <xf numFmtId="1" fontId="4" fillId="0" borderId="0" xfId="2" applyNumberFormat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14" fillId="0" borderId="51" xfId="0" applyNumberFormat="1" applyFont="1" applyBorder="1" applyAlignment="1">
      <alignment horizontal="center" vertical="center" wrapText="1"/>
    </xf>
    <xf numFmtId="2" fontId="14" fillId="0" borderId="69" xfId="0" applyNumberFormat="1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4" fillId="0" borderId="68" xfId="0" applyNumberFormat="1" applyFont="1" applyBorder="1" applyAlignment="1">
      <alignment horizontal="center" vertical="center" wrapText="1"/>
    </xf>
    <xf numFmtId="2" fontId="14" fillId="0" borderId="41" xfId="0" applyNumberFormat="1" applyFont="1" applyBorder="1" applyAlignment="1">
      <alignment horizontal="center" vertical="center" wrapText="1"/>
    </xf>
    <xf numFmtId="2" fontId="14" fillId="0" borderId="42" xfId="0" applyNumberFormat="1" applyFont="1" applyBorder="1" applyAlignment="1">
      <alignment horizontal="center" vertical="center" wrapText="1"/>
    </xf>
    <xf numFmtId="2" fontId="14" fillId="0" borderId="9" xfId="0" applyNumberFormat="1" applyFont="1" applyBorder="1" applyAlignment="1">
      <alignment horizontal="center" vertical="center" wrapText="1"/>
    </xf>
    <xf numFmtId="2" fontId="14" fillId="0" borderId="11" xfId="0" applyNumberFormat="1" applyFont="1" applyFill="1" applyBorder="1" applyAlignment="1">
      <alignment horizontal="center" vertical="center" wrapText="1"/>
    </xf>
    <xf numFmtId="2" fontId="14" fillId="0" borderId="12" xfId="0" applyNumberFormat="1" applyFont="1" applyBorder="1" applyAlignment="1">
      <alignment horizontal="center" vertical="center" wrapText="1"/>
    </xf>
    <xf numFmtId="0" fontId="14" fillId="10" borderId="0" xfId="0" applyFont="1" applyFill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17">
    <dxf>
      <font>
        <color rgb="FF9C0006"/>
      </font>
      <fill>
        <patternFill>
          <bgColor rgb="FFFFC7CE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rgb="FF00B0F0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auto="1"/>
      </font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rgb="FF00B0F0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/>
        <horizontal/>
      </border>
    </dxf>
    <dxf>
      <font>
        <color rgb="FF9C0006"/>
      </font>
      <fill>
        <patternFill>
          <bgColor rgb="FFFFC7CE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auto="1"/>
      </font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0EB0D6"/>
      <color rgb="FF1C1C1C"/>
      <color rgb="FF4D4D4D"/>
      <color rgb="FF1990CB"/>
      <color rgb="FF8CC068"/>
      <color rgb="FF9AC8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400">
                <a:effectLst/>
              </a:rPr>
              <a:t>Volumen Equivalente al Vehículo Tipo Auto Sentido Norte - Sur Inter.</a:t>
            </a:r>
            <a:r>
              <a:rPr lang="es-CO" sz="1400" baseline="0">
                <a:effectLst/>
              </a:rPr>
              <a:t> Av. Boyacá con C</a:t>
            </a:r>
            <a:r>
              <a:rPr lang="es-CO" sz="1400">
                <a:effectLst/>
              </a:rPr>
              <a:t>arrera 69B Sur (06:00 a 10:00) y (16:00 a 20:00)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9.9062222222222218E-2"/>
          <c:y val="0.10806147482894531"/>
          <c:w val="0.86099421037488344"/>
          <c:h val="0.7042279597465935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'VHMD-FHMD'!$I$3</c:f>
              <c:strCache>
                <c:ptCount val="1"/>
                <c:pt idx="0">
                  <c:v>AUTOS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'VHMD-FHMD'!$A$4:$B$63</c15:sqref>
                  </c15:fullRef>
                </c:ext>
              </c:extLst>
              <c:f>('VHMD-FHMD'!$A$8:$B$23,'VHMD-FHMD'!$A$48:$B$63)</c:f>
              <c:multiLvlStrCache>
                <c:ptCount val="32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  <c:pt idx="16">
                    <c:v>16:15</c:v>
                  </c:pt>
                  <c:pt idx="17">
                    <c:v>16:30</c:v>
                  </c:pt>
                  <c:pt idx="18">
                    <c:v>16:45</c:v>
                  </c:pt>
                  <c:pt idx="19">
                    <c:v>17:00</c:v>
                  </c:pt>
                  <c:pt idx="20">
                    <c:v>17:15</c:v>
                  </c:pt>
                  <c:pt idx="21">
                    <c:v>17:30</c:v>
                  </c:pt>
                  <c:pt idx="22">
                    <c:v>17:45</c:v>
                  </c:pt>
                  <c:pt idx="23">
                    <c:v>18:00</c:v>
                  </c:pt>
                  <c:pt idx="24">
                    <c:v>18:15</c:v>
                  </c:pt>
                  <c:pt idx="25">
                    <c:v>18:30</c:v>
                  </c:pt>
                  <c:pt idx="26">
                    <c:v>18:45</c:v>
                  </c:pt>
                  <c:pt idx="27">
                    <c:v>19:00</c:v>
                  </c:pt>
                  <c:pt idx="28">
                    <c:v>19:15</c:v>
                  </c:pt>
                  <c:pt idx="29">
                    <c:v>19:30</c:v>
                  </c:pt>
                  <c:pt idx="30">
                    <c:v>19:45</c:v>
                  </c:pt>
                  <c:pt idx="31">
                    <c:v>20:00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  <c:pt idx="16">
                    <c:v>16:00</c:v>
                  </c:pt>
                  <c:pt idx="17">
                    <c:v>16:15</c:v>
                  </c:pt>
                  <c:pt idx="18">
                    <c:v>16:30</c:v>
                  </c:pt>
                  <c:pt idx="19">
                    <c:v>16:45</c:v>
                  </c:pt>
                  <c:pt idx="20">
                    <c:v>17:00</c:v>
                  </c:pt>
                  <c:pt idx="21">
                    <c:v>17:15</c:v>
                  </c:pt>
                  <c:pt idx="22">
                    <c:v>17:30</c:v>
                  </c:pt>
                  <c:pt idx="23">
                    <c:v>17:45</c:v>
                  </c:pt>
                  <c:pt idx="24">
                    <c:v>18:00</c:v>
                  </c:pt>
                  <c:pt idx="25">
                    <c:v>18:15</c:v>
                  </c:pt>
                  <c:pt idx="26">
                    <c:v>18:30</c:v>
                  </c:pt>
                  <c:pt idx="27">
                    <c:v>18:45</c:v>
                  </c:pt>
                  <c:pt idx="28">
                    <c:v>19:00</c:v>
                  </c:pt>
                  <c:pt idx="29">
                    <c:v>19:15</c:v>
                  </c:pt>
                  <c:pt idx="30">
                    <c:v>19:30</c:v>
                  </c:pt>
                  <c:pt idx="31">
                    <c:v>19:45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'VHMD-FHMD'!$I$4:$I$63</c15:sqref>
                  </c15:fullRef>
                </c:ext>
              </c:extLst>
              <c:f>('VHMD-FHMD'!$I$8:$I$23,'VHMD-FHMD'!$I$48:$I$63)</c:f>
              <c:numCache>
                <c:formatCode>0</c:formatCode>
                <c:ptCount val="32"/>
                <c:pt idx="0">
                  <c:v>482</c:v>
                </c:pt>
                <c:pt idx="1">
                  <c:v>518</c:v>
                </c:pt>
                <c:pt idx="2">
                  <c:v>693</c:v>
                </c:pt>
                <c:pt idx="3">
                  <c:v>502</c:v>
                </c:pt>
                <c:pt idx="4">
                  <c:v>481</c:v>
                </c:pt>
                <c:pt idx="5">
                  <c:v>452</c:v>
                </c:pt>
                <c:pt idx="6">
                  <c:v>504</c:v>
                </c:pt>
                <c:pt idx="7">
                  <c:v>492</c:v>
                </c:pt>
                <c:pt idx="8">
                  <c:v>465</c:v>
                </c:pt>
                <c:pt idx="9">
                  <c:v>429</c:v>
                </c:pt>
                <c:pt idx="10">
                  <c:v>431</c:v>
                </c:pt>
                <c:pt idx="11">
                  <c:v>464</c:v>
                </c:pt>
                <c:pt idx="12">
                  <c:v>436</c:v>
                </c:pt>
                <c:pt idx="13">
                  <c:v>411</c:v>
                </c:pt>
                <c:pt idx="14">
                  <c:v>440</c:v>
                </c:pt>
                <c:pt idx="15">
                  <c:v>447</c:v>
                </c:pt>
                <c:pt idx="16">
                  <c:v>251</c:v>
                </c:pt>
                <c:pt idx="17">
                  <c:v>225</c:v>
                </c:pt>
                <c:pt idx="18">
                  <c:v>220</c:v>
                </c:pt>
                <c:pt idx="19">
                  <c:v>242</c:v>
                </c:pt>
                <c:pt idx="20">
                  <c:v>235</c:v>
                </c:pt>
                <c:pt idx="21">
                  <c:v>263</c:v>
                </c:pt>
                <c:pt idx="22">
                  <c:v>294</c:v>
                </c:pt>
                <c:pt idx="23">
                  <c:v>202</c:v>
                </c:pt>
                <c:pt idx="24">
                  <c:v>195</c:v>
                </c:pt>
                <c:pt idx="25">
                  <c:v>200</c:v>
                </c:pt>
                <c:pt idx="26">
                  <c:v>182</c:v>
                </c:pt>
                <c:pt idx="27">
                  <c:v>174</c:v>
                </c:pt>
                <c:pt idx="28">
                  <c:v>202</c:v>
                </c:pt>
                <c:pt idx="29">
                  <c:v>194</c:v>
                </c:pt>
                <c:pt idx="30">
                  <c:v>185</c:v>
                </c:pt>
                <c:pt idx="31">
                  <c:v>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BA-4E3E-85EA-FD1CC41E378B}"/>
            </c:ext>
          </c:extLst>
        </c:ser>
        <c:ser>
          <c:idx val="2"/>
          <c:order val="2"/>
          <c:tx>
            <c:strRef>
              <c:f>'VHMD-FHMD'!$J$3</c:f>
              <c:strCache>
                <c:ptCount val="1"/>
                <c:pt idx="0">
                  <c:v>BUSES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'VHMD-FHMD'!$A$4:$B$63</c15:sqref>
                  </c15:fullRef>
                </c:ext>
              </c:extLst>
              <c:f>('VHMD-FHMD'!$A$8:$B$23,'VHMD-FHMD'!$A$48:$B$63)</c:f>
              <c:multiLvlStrCache>
                <c:ptCount val="32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  <c:pt idx="16">
                    <c:v>16:15</c:v>
                  </c:pt>
                  <c:pt idx="17">
                    <c:v>16:30</c:v>
                  </c:pt>
                  <c:pt idx="18">
                    <c:v>16:45</c:v>
                  </c:pt>
                  <c:pt idx="19">
                    <c:v>17:00</c:v>
                  </c:pt>
                  <c:pt idx="20">
                    <c:v>17:15</c:v>
                  </c:pt>
                  <c:pt idx="21">
                    <c:v>17:30</c:v>
                  </c:pt>
                  <c:pt idx="22">
                    <c:v>17:45</c:v>
                  </c:pt>
                  <c:pt idx="23">
                    <c:v>18:00</c:v>
                  </c:pt>
                  <c:pt idx="24">
                    <c:v>18:15</c:v>
                  </c:pt>
                  <c:pt idx="25">
                    <c:v>18:30</c:v>
                  </c:pt>
                  <c:pt idx="26">
                    <c:v>18:45</c:v>
                  </c:pt>
                  <c:pt idx="27">
                    <c:v>19:00</c:v>
                  </c:pt>
                  <c:pt idx="28">
                    <c:v>19:15</c:v>
                  </c:pt>
                  <c:pt idx="29">
                    <c:v>19:30</c:v>
                  </c:pt>
                  <c:pt idx="30">
                    <c:v>19:45</c:v>
                  </c:pt>
                  <c:pt idx="31">
                    <c:v>20:00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  <c:pt idx="16">
                    <c:v>16:00</c:v>
                  </c:pt>
                  <c:pt idx="17">
                    <c:v>16:15</c:v>
                  </c:pt>
                  <c:pt idx="18">
                    <c:v>16:30</c:v>
                  </c:pt>
                  <c:pt idx="19">
                    <c:v>16:45</c:v>
                  </c:pt>
                  <c:pt idx="20">
                    <c:v>17:00</c:v>
                  </c:pt>
                  <c:pt idx="21">
                    <c:v>17:15</c:v>
                  </c:pt>
                  <c:pt idx="22">
                    <c:v>17:30</c:v>
                  </c:pt>
                  <c:pt idx="23">
                    <c:v>17:45</c:v>
                  </c:pt>
                  <c:pt idx="24">
                    <c:v>18:00</c:v>
                  </c:pt>
                  <c:pt idx="25">
                    <c:v>18:15</c:v>
                  </c:pt>
                  <c:pt idx="26">
                    <c:v>18:30</c:v>
                  </c:pt>
                  <c:pt idx="27">
                    <c:v>18:45</c:v>
                  </c:pt>
                  <c:pt idx="28">
                    <c:v>19:00</c:v>
                  </c:pt>
                  <c:pt idx="29">
                    <c:v>19:15</c:v>
                  </c:pt>
                  <c:pt idx="30">
                    <c:v>19:30</c:v>
                  </c:pt>
                  <c:pt idx="31">
                    <c:v>19:45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'VHMD-FHMD'!$J$4:$J$63</c15:sqref>
                  </c15:fullRef>
                </c:ext>
              </c:extLst>
              <c:f>('VHMD-FHMD'!$J$8:$J$23,'VHMD-FHMD'!$J$48:$J$63)</c:f>
              <c:numCache>
                <c:formatCode>0</c:formatCode>
                <c:ptCount val="32"/>
                <c:pt idx="0">
                  <c:v>154</c:v>
                </c:pt>
                <c:pt idx="1">
                  <c:v>180</c:v>
                </c:pt>
                <c:pt idx="2">
                  <c:v>404</c:v>
                </c:pt>
                <c:pt idx="3">
                  <c:v>268</c:v>
                </c:pt>
                <c:pt idx="4">
                  <c:v>170</c:v>
                </c:pt>
                <c:pt idx="5">
                  <c:v>220</c:v>
                </c:pt>
                <c:pt idx="6">
                  <c:v>202</c:v>
                </c:pt>
                <c:pt idx="7">
                  <c:v>218</c:v>
                </c:pt>
                <c:pt idx="8">
                  <c:v>216</c:v>
                </c:pt>
                <c:pt idx="9">
                  <c:v>138</c:v>
                </c:pt>
                <c:pt idx="10">
                  <c:v>166</c:v>
                </c:pt>
                <c:pt idx="11">
                  <c:v>194</c:v>
                </c:pt>
                <c:pt idx="12">
                  <c:v>192</c:v>
                </c:pt>
                <c:pt idx="13">
                  <c:v>158</c:v>
                </c:pt>
                <c:pt idx="14">
                  <c:v>204</c:v>
                </c:pt>
                <c:pt idx="15">
                  <c:v>174</c:v>
                </c:pt>
                <c:pt idx="16">
                  <c:v>82</c:v>
                </c:pt>
                <c:pt idx="17">
                  <c:v>98</c:v>
                </c:pt>
                <c:pt idx="18">
                  <c:v>132</c:v>
                </c:pt>
                <c:pt idx="19">
                  <c:v>74</c:v>
                </c:pt>
                <c:pt idx="20">
                  <c:v>74</c:v>
                </c:pt>
                <c:pt idx="21">
                  <c:v>98</c:v>
                </c:pt>
                <c:pt idx="22">
                  <c:v>98</c:v>
                </c:pt>
                <c:pt idx="23">
                  <c:v>110</c:v>
                </c:pt>
                <c:pt idx="24">
                  <c:v>134</c:v>
                </c:pt>
                <c:pt idx="25">
                  <c:v>158</c:v>
                </c:pt>
                <c:pt idx="26">
                  <c:v>90</c:v>
                </c:pt>
                <c:pt idx="27">
                  <c:v>136</c:v>
                </c:pt>
                <c:pt idx="28">
                  <c:v>118</c:v>
                </c:pt>
                <c:pt idx="29">
                  <c:v>120</c:v>
                </c:pt>
                <c:pt idx="30">
                  <c:v>126</c:v>
                </c:pt>
                <c:pt idx="31">
                  <c:v>142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'VHMD-FHMD'!$J$7</c15:sqref>
                  <c15:dLbl>
                    <c:idx val="-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FC82-495B-AF78-8BC20E19174B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1-4ABA-4E3E-85EA-FD1CC41E378B}"/>
            </c:ext>
          </c:extLst>
        </c:ser>
        <c:ser>
          <c:idx val="3"/>
          <c:order val="3"/>
          <c:tx>
            <c:strRef>
              <c:f>'VHMD-FHMD'!$K$3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'VHMD-FHMD'!$A$4:$B$63</c15:sqref>
                  </c15:fullRef>
                </c:ext>
              </c:extLst>
              <c:f>('VHMD-FHMD'!$A$8:$B$23,'VHMD-FHMD'!$A$48:$B$63)</c:f>
              <c:multiLvlStrCache>
                <c:ptCount val="32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  <c:pt idx="16">
                    <c:v>16:15</c:v>
                  </c:pt>
                  <c:pt idx="17">
                    <c:v>16:30</c:v>
                  </c:pt>
                  <c:pt idx="18">
                    <c:v>16:45</c:v>
                  </c:pt>
                  <c:pt idx="19">
                    <c:v>17:00</c:v>
                  </c:pt>
                  <c:pt idx="20">
                    <c:v>17:15</c:v>
                  </c:pt>
                  <c:pt idx="21">
                    <c:v>17:30</c:v>
                  </c:pt>
                  <c:pt idx="22">
                    <c:v>17:45</c:v>
                  </c:pt>
                  <c:pt idx="23">
                    <c:v>18:00</c:v>
                  </c:pt>
                  <c:pt idx="24">
                    <c:v>18:15</c:v>
                  </c:pt>
                  <c:pt idx="25">
                    <c:v>18:30</c:v>
                  </c:pt>
                  <c:pt idx="26">
                    <c:v>18:45</c:v>
                  </c:pt>
                  <c:pt idx="27">
                    <c:v>19:00</c:v>
                  </c:pt>
                  <c:pt idx="28">
                    <c:v>19:15</c:v>
                  </c:pt>
                  <c:pt idx="29">
                    <c:v>19:30</c:v>
                  </c:pt>
                  <c:pt idx="30">
                    <c:v>19:45</c:v>
                  </c:pt>
                  <c:pt idx="31">
                    <c:v>20:00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  <c:pt idx="16">
                    <c:v>16:00</c:v>
                  </c:pt>
                  <c:pt idx="17">
                    <c:v>16:15</c:v>
                  </c:pt>
                  <c:pt idx="18">
                    <c:v>16:30</c:v>
                  </c:pt>
                  <c:pt idx="19">
                    <c:v>16:45</c:v>
                  </c:pt>
                  <c:pt idx="20">
                    <c:v>17:00</c:v>
                  </c:pt>
                  <c:pt idx="21">
                    <c:v>17:15</c:v>
                  </c:pt>
                  <c:pt idx="22">
                    <c:v>17:30</c:v>
                  </c:pt>
                  <c:pt idx="23">
                    <c:v>17:45</c:v>
                  </c:pt>
                  <c:pt idx="24">
                    <c:v>18:00</c:v>
                  </c:pt>
                  <c:pt idx="25">
                    <c:v>18:15</c:v>
                  </c:pt>
                  <c:pt idx="26">
                    <c:v>18:30</c:v>
                  </c:pt>
                  <c:pt idx="27">
                    <c:v>18:45</c:v>
                  </c:pt>
                  <c:pt idx="28">
                    <c:v>19:00</c:v>
                  </c:pt>
                  <c:pt idx="29">
                    <c:v>19:15</c:v>
                  </c:pt>
                  <c:pt idx="30">
                    <c:v>19:30</c:v>
                  </c:pt>
                  <c:pt idx="31">
                    <c:v>19:45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'VHMD-FHMD'!$K$4:$K$63</c15:sqref>
                  </c15:fullRef>
                </c:ext>
              </c:extLst>
              <c:f>('VHMD-FHMD'!$K$8:$K$23,'VHMD-FHMD'!$K$48:$K$63)</c:f>
              <c:numCache>
                <c:formatCode>0</c:formatCode>
                <c:ptCount val="32"/>
                <c:pt idx="0">
                  <c:v>120</c:v>
                </c:pt>
                <c:pt idx="1">
                  <c:v>165</c:v>
                </c:pt>
                <c:pt idx="2">
                  <c:v>277.5</c:v>
                </c:pt>
                <c:pt idx="3">
                  <c:v>170</c:v>
                </c:pt>
                <c:pt idx="4">
                  <c:v>142.5</c:v>
                </c:pt>
                <c:pt idx="5">
                  <c:v>170</c:v>
                </c:pt>
                <c:pt idx="6">
                  <c:v>140</c:v>
                </c:pt>
                <c:pt idx="7">
                  <c:v>122.5</c:v>
                </c:pt>
                <c:pt idx="8">
                  <c:v>167.5</c:v>
                </c:pt>
                <c:pt idx="9">
                  <c:v>165</c:v>
                </c:pt>
                <c:pt idx="10">
                  <c:v>172.5</c:v>
                </c:pt>
                <c:pt idx="11">
                  <c:v>112.5</c:v>
                </c:pt>
                <c:pt idx="12">
                  <c:v>115</c:v>
                </c:pt>
                <c:pt idx="13">
                  <c:v>132.5</c:v>
                </c:pt>
                <c:pt idx="14">
                  <c:v>122.5</c:v>
                </c:pt>
                <c:pt idx="15">
                  <c:v>122.5</c:v>
                </c:pt>
                <c:pt idx="16">
                  <c:v>157.5</c:v>
                </c:pt>
                <c:pt idx="17">
                  <c:v>160</c:v>
                </c:pt>
                <c:pt idx="18">
                  <c:v>227.5</c:v>
                </c:pt>
                <c:pt idx="19">
                  <c:v>132.5</c:v>
                </c:pt>
                <c:pt idx="20">
                  <c:v>150</c:v>
                </c:pt>
                <c:pt idx="21">
                  <c:v>152.5</c:v>
                </c:pt>
                <c:pt idx="22">
                  <c:v>172.5</c:v>
                </c:pt>
                <c:pt idx="23">
                  <c:v>137.5</c:v>
                </c:pt>
                <c:pt idx="24">
                  <c:v>162.5</c:v>
                </c:pt>
                <c:pt idx="25">
                  <c:v>145</c:v>
                </c:pt>
                <c:pt idx="26">
                  <c:v>125</c:v>
                </c:pt>
                <c:pt idx="27">
                  <c:v>115</c:v>
                </c:pt>
                <c:pt idx="28">
                  <c:v>82.5</c:v>
                </c:pt>
                <c:pt idx="29">
                  <c:v>87.5</c:v>
                </c:pt>
                <c:pt idx="30">
                  <c:v>122.5</c:v>
                </c:pt>
                <c:pt idx="31">
                  <c:v>127.5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'VHMD-FHMD'!$K$7</c15:sqref>
                  <c15:dLbl>
                    <c:idx val="-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FC82-495B-AF78-8BC20E19174B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2-4ABA-4E3E-85EA-FD1CC41E378B}"/>
            </c:ext>
          </c:extLst>
        </c:ser>
        <c:ser>
          <c:idx val="4"/>
          <c:order val="4"/>
          <c:tx>
            <c:strRef>
              <c:f>'VHMD-FHMD'!$L$3</c:f>
              <c:strCache>
                <c:ptCount val="1"/>
                <c:pt idx="0">
                  <c:v>MOTOS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'VHMD-FHMD'!$A$4:$B$63</c15:sqref>
                  </c15:fullRef>
                </c:ext>
              </c:extLst>
              <c:f>('VHMD-FHMD'!$A$8:$B$23,'VHMD-FHMD'!$A$48:$B$63)</c:f>
              <c:multiLvlStrCache>
                <c:ptCount val="32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  <c:pt idx="16">
                    <c:v>16:15</c:v>
                  </c:pt>
                  <c:pt idx="17">
                    <c:v>16:30</c:v>
                  </c:pt>
                  <c:pt idx="18">
                    <c:v>16:45</c:v>
                  </c:pt>
                  <c:pt idx="19">
                    <c:v>17:00</c:v>
                  </c:pt>
                  <c:pt idx="20">
                    <c:v>17:15</c:v>
                  </c:pt>
                  <c:pt idx="21">
                    <c:v>17:30</c:v>
                  </c:pt>
                  <c:pt idx="22">
                    <c:v>17:45</c:v>
                  </c:pt>
                  <c:pt idx="23">
                    <c:v>18:00</c:v>
                  </c:pt>
                  <c:pt idx="24">
                    <c:v>18:15</c:v>
                  </c:pt>
                  <c:pt idx="25">
                    <c:v>18:30</c:v>
                  </c:pt>
                  <c:pt idx="26">
                    <c:v>18:45</c:v>
                  </c:pt>
                  <c:pt idx="27">
                    <c:v>19:00</c:v>
                  </c:pt>
                  <c:pt idx="28">
                    <c:v>19:15</c:v>
                  </c:pt>
                  <c:pt idx="29">
                    <c:v>19:30</c:v>
                  </c:pt>
                  <c:pt idx="30">
                    <c:v>19:45</c:v>
                  </c:pt>
                  <c:pt idx="31">
                    <c:v>20:00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  <c:pt idx="16">
                    <c:v>16:00</c:v>
                  </c:pt>
                  <c:pt idx="17">
                    <c:v>16:15</c:v>
                  </c:pt>
                  <c:pt idx="18">
                    <c:v>16:30</c:v>
                  </c:pt>
                  <c:pt idx="19">
                    <c:v>16:45</c:v>
                  </c:pt>
                  <c:pt idx="20">
                    <c:v>17:00</c:v>
                  </c:pt>
                  <c:pt idx="21">
                    <c:v>17:15</c:v>
                  </c:pt>
                  <c:pt idx="22">
                    <c:v>17:30</c:v>
                  </c:pt>
                  <c:pt idx="23">
                    <c:v>17:45</c:v>
                  </c:pt>
                  <c:pt idx="24">
                    <c:v>18:00</c:v>
                  </c:pt>
                  <c:pt idx="25">
                    <c:v>18:15</c:v>
                  </c:pt>
                  <c:pt idx="26">
                    <c:v>18:30</c:v>
                  </c:pt>
                  <c:pt idx="27">
                    <c:v>18:45</c:v>
                  </c:pt>
                  <c:pt idx="28">
                    <c:v>19:00</c:v>
                  </c:pt>
                  <c:pt idx="29">
                    <c:v>19:15</c:v>
                  </c:pt>
                  <c:pt idx="30">
                    <c:v>19:30</c:v>
                  </c:pt>
                  <c:pt idx="31">
                    <c:v>19:45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'VHMD-FHMD'!$L$4:$L$63</c15:sqref>
                  </c15:fullRef>
                </c:ext>
              </c:extLst>
              <c:f>('VHMD-FHMD'!$L$8:$L$23,'VHMD-FHMD'!$L$48:$L$63)</c:f>
              <c:numCache>
                <c:formatCode>0</c:formatCode>
                <c:ptCount val="32"/>
                <c:pt idx="0">
                  <c:v>85</c:v>
                </c:pt>
                <c:pt idx="1">
                  <c:v>72</c:v>
                </c:pt>
                <c:pt idx="2">
                  <c:v>86</c:v>
                </c:pt>
                <c:pt idx="3">
                  <c:v>94.5</c:v>
                </c:pt>
                <c:pt idx="4">
                  <c:v>85</c:v>
                </c:pt>
                <c:pt idx="5">
                  <c:v>81</c:v>
                </c:pt>
                <c:pt idx="6">
                  <c:v>92.5</c:v>
                </c:pt>
                <c:pt idx="7">
                  <c:v>66</c:v>
                </c:pt>
                <c:pt idx="8">
                  <c:v>63.5</c:v>
                </c:pt>
                <c:pt idx="9">
                  <c:v>74.5</c:v>
                </c:pt>
                <c:pt idx="10">
                  <c:v>59</c:v>
                </c:pt>
                <c:pt idx="11">
                  <c:v>66.5</c:v>
                </c:pt>
                <c:pt idx="12">
                  <c:v>63.5</c:v>
                </c:pt>
                <c:pt idx="13">
                  <c:v>60.5</c:v>
                </c:pt>
                <c:pt idx="14">
                  <c:v>58</c:v>
                </c:pt>
                <c:pt idx="15">
                  <c:v>64.5</c:v>
                </c:pt>
                <c:pt idx="16">
                  <c:v>22</c:v>
                </c:pt>
                <c:pt idx="17">
                  <c:v>23</c:v>
                </c:pt>
                <c:pt idx="18">
                  <c:v>24.5</c:v>
                </c:pt>
                <c:pt idx="19">
                  <c:v>44</c:v>
                </c:pt>
                <c:pt idx="20">
                  <c:v>46.5</c:v>
                </c:pt>
                <c:pt idx="21">
                  <c:v>68</c:v>
                </c:pt>
                <c:pt idx="22">
                  <c:v>95.5</c:v>
                </c:pt>
                <c:pt idx="23">
                  <c:v>45</c:v>
                </c:pt>
                <c:pt idx="24">
                  <c:v>74.5</c:v>
                </c:pt>
                <c:pt idx="25">
                  <c:v>65</c:v>
                </c:pt>
                <c:pt idx="26">
                  <c:v>63</c:v>
                </c:pt>
                <c:pt idx="27">
                  <c:v>73</c:v>
                </c:pt>
                <c:pt idx="28">
                  <c:v>53</c:v>
                </c:pt>
                <c:pt idx="29">
                  <c:v>40.5</c:v>
                </c:pt>
                <c:pt idx="30">
                  <c:v>42</c:v>
                </c:pt>
                <c:pt idx="31">
                  <c:v>36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'VHMD-FHMD'!$L$7</c15:sqref>
                  <c15:dLbl>
                    <c:idx val="-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FC82-495B-AF78-8BC20E19174B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3-4ABA-4E3E-85EA-FD1CC41E3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5155840"/>
        <c:axId val="175158016"/>
      </c:barChart>
      <c:lineChart>
        <c:grouping val="standard"/>
        <c:varyColors val="0"/>
        <c:ser>
          <c:idx val="0"/>
          <c:order val="0"/>
          <c:tx>
            <c:strRef>
              <c:f>'VHMD-FHMD'!$M$2:$M$3</c:f>
              <c:strCache>
                <c:ptCount val="2"/>
                <c:pt idx="0">
                  <c:v>TOTAL EQUIVALENCIA  </c:v>
                </c:pt>
              </c:strCache>
            </c:strRef>
          </c:tx>
          <c:spPr>
            <a:ln w="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solidFill>
                <a:srgbClr val="00B0F0"/>
              </a:soli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overflow" horzOverflow="overflow" vert="horz" wrap="square" lIns="90000" tIns="19050" rIns="38100" bIns="19050" anchor="ctr" anchorCtr="0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00B0F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'VHMD-FHMD'!$A$4:$A$63</c15:sqref>
                  </c15:fullRef>
                </c:ext>
              </c:extLst>
              <c:f>('VHMD-FHMD'!$A$8:$A$23,'VHMD-FHMD'!$A$48:$A$63)</c:f>
              <c:numCache>
                <c:formatCode>00":"00</c:formatCode>
                <c:ptCount val="32"/>
                <c:pt idx="0">
                  <c:v>600</c:v>
                </c:pt>
                <c:pt idx="1">
                  <c:v>615</c:v>
                </c:pt>
                <c:pt idx="2">
                  <c:v>630</c:v>
                </c:pt>
                <c:pt idx="3">
                  <c:v>645</c:v>
                </c:pt>
                <c:pt idx="4">
                  <c:v>700</c:v>
                </c:pt>
                <c:pt idx="5">
                  <c:v>715</c:v>
                </c:pt>
                <c:pt idx="6">
                  <c:v>730</c:v>
                </c:pt>
                <c:pt idx="7">
                  <c:v>745</c:v>
                </c:pt>
                <c:pt idx="8">
                  <c:v>800</c:v>
                </c:pt>
                <c:pt idx="9">
                  <c:v>815</c:v>
                </c:pt>
                <c:pt idx="10">
                  <c:v>830</c:v>
                </c:pt>
                <c:pt idx="11">
                  <c:v>845</c:v>
                </c:pt>
                <c:pt idx="12">
                  <c:v>900</c:v>
                </c:pt>
                <c:pt idx="13">
                  <c:v>915</c:v>
                </c:pt>
                <c:pt idx="14">
                  <c:v>930</c:v>
                </c:pt>
                <c:pt idx="15">
                  <c:v>945</c:v>
                </c:pt>
                <c:pt idx="16">
                  <c:v>1600</c:v>
                </c:pt>
                <c:pt idx="17">
                  <c:v>1615</c:v>
                </c:pt>
                <c:pt idx="18">
                  <c:v>1630</c:v>
                </c:pt>
                <c:pt idx="19">
                  <c:v>1645</c:v>
                </c:pt>
                <c:pt idx="20">
                  <c:v>1700</c:v>
                </c:pt>
                <c:pt idx="21">
                  <c:v>1715</c:v>
                </c:pt>
                <c:pt idx="22">
                  <c:v>1730</c:v>
                </c:pt>
                <c:pt idx="23">
                  <c:v>1745</c:v>
                </c:pt>
                <c:pt idx="24">
                  <c:v>1800</c:v>
                </c:pt>
                <c:pt idx="25">
                  <c:v>1815</c:v>
                </c:pt>
                <c:pt idx="26">
                  <c:v>1830</c:v>
                </c:pt>
                <c:pt idx="27">
                  <c:v>1845</c:v>
                </c:pt>
                <c:pt idx="28">
                  <c:v>1900</c:v>
                </c:pt>
                <c:pt idx="29">
                  <c:v>1915</c:v>
                </c:pt>
                <c:pt idx="30">
                  <c:v>1930</c:v>
                </c:pt>
                <c:pt idx="31">
                  <c:v>1945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'VHMD-FHMD'!$M$4:$M$63</c15:sqref>
                  </c15:fullRef>
                </c:ext>
              </c:extLst>
              <c:f>('VHMD-FHMD'!$M$8:$M$23,'VHMD-FHMD'!$M$48:$M$63)</c:f>
              <c:numCache>
                <c:formatCode>0</c:formatCode>
                <c:ptCount val="32"/>
                <c:pt idx="0">
                  <c:v>841</c:v>
                </c:pt>
                <c:pt idx="1">
                  <c:v>935</c:v>
                </c:pt>
                <c:pt idx="2">
                  <c:v>1460.5</c:v>
                </c:pt>
                <c:pt idx="3">
                  <c:v>1034.5</c:v>
                </c:pt>
                <c:pt idx="4">
                  <c:v>878.5</c:v>
                </c:pt>
                <c:pt idx="5">
                  <c:v>923</c:v>
                </c:pt>
                <c:pt idx="6">
                  <c:v>938.5</c:v>
                </c:pt>
                <c:pt idx="7">
                  <c:v>898.5</c:v>
                </c:pt>
                <c:pt idx="8">
                  <c:v>912</c:v>
                </c:pt>
                <c:pt idx="9">
                  <c:v>806.5</c:v>
                </c:pt>
                <c:pt idx="10">
                  <c:v>828.5</c:v>
                </c:pt>
                <c:pt idx="11">
                  <c:v>837</c:v>
                </c:pt>
                <c:pt idx="12">
                  <c:v>806.5</c:v>
                </c:pt>
                <c:pt idx="13">
                  <c:v>762</c:v>
                </c:pt>
                <c:pt idx="14">
                  <c:v>824.5</c:v>
                </c:pt>
                <c:pt idx="15">
                  <c:v>808</c:v>
                </c:pt>
                <c:pt idx="16">
                  <c:v>512.5</c:v>
                </c:pt>
                <c:pt idx="17">
                  <c:v>506</c:v>
                </c:pt>
                <c:pt idx="18">
                  <c:v>604</c:v>
                </c:pt>
                <c:pt idx="19">
                  <c:v>492.5</c:v>
                </c:pt>
                <c:pt idx="20">
                  <c:v>505.5</c:v>
                </c:pt>
                <c:pt idx="21">
                  <c:v>581.5</c:v>
                </c:pt>
                <c:pt idx="22">
                  <c:v>660</c:v>
                </c:pt>
                <c:pt idx="23">
                  <c:v>494.5</c:v>
                </c:pt>
                <c:pt idx="24">
                  <c:v>566</c:v>
                </c:pt>
                <c:pt idx="25">
                  <c:v>568</c:v>
                </c:pt>
                <c:pt idx="26">
                  <c:v>460</c:v>
                </c:pt>
                <c:pt idx="27">
                  <c:v>498</c:v>
                </c:pt>
                <c:pt idx="28">
                  <c:v>455.5</c:v>
                </c:pt>
                <c:pt idx="29">
                  <c:v>442</c:v>
                </c:pt>
                <c:pt idx="30">
                  <c:v>475.5</c:v>
                </c:pt>
                <c:pt idx="31">
                  <c:v>486.5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'VHMD-FHMD'!$M$7</c15:sqref>
                  <c15:dLbl>
                    <c:idx val="-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FC82-495B-AF78-8BC20E19174B}"/>
                      </c:ext>
                    </c:extLst>
                  </c15:dLbl>
                </c15:categoryFilterException>
                <c15:categoryFilterException>
                  <c15:sqref>'VHMD-FHMD'!$M$38</c15:sqref>
                  <c15:dLbl>
                    <c:idx val="15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-5400000" spcFirstLastPara="1" vertOverflow="overflow" horzOverflow="overflow" vert="horz" wrap="square" lIns="900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700" b="1" i="0" u="none" strike="noStrike" kern="1200" baseline="0">
                            <a:solidFill>
                              <a:srgbClr val="00B0F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CO"/>
                      </a:p>
                    </c:txPr>
                    <c:dLblPos val="t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01-FC82-495B-AF78-8BC20E19174B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4-4ABA-4E3E-85EA-FD1CC41E3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155840"/>
        <c:axId val="175158016"/>
      </c:lineChart>
      <c:lineChart>
        <c:grouping val="standard"/>
        <c:varyColors val="0"/>
        <c:ser>
          <c:idx val="5"/>
          <c:order val="5"/>
          <c:tx>
            <c:strRef>
              <c:f>'VHMD-FHMD'!$S$3</c:f>
              <c:strCache>
                <c:ptCount val="1"/>
                <c:pt idx="0">
                  <c:v>VHMD (q 15min)</c:v>
                </c:pt>
              </c:strCache>
            </c:strRef>
          </c:tx>
          <c:spPr>
            <a:ln w="34925" cap="rnd">
              <a:solidFill>
                <a:srgbClr val="FF0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3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ABA-4E3E-85EA-FD1CC41E37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'VHMD-FHMD'!$A$4:$A$63</c15:sqref>
                  </c15:fullRef>
                </c:ext>
              </c:extLst>
              <c:f>('VHMD-FHMD'!$A$8:$A$23,'VHMD-FHMD'!$A$48:$A$63)</c:f>
              <c:numCache>
                <c:formatCode>00":"00</c:formatCode>
                <c:ptCount val="32"/>
                <c:pt idx="0">
                  <c:v>600</c:v>
                </c:pt>
                <c:pt idx="1">
                  <c:v>615</c:v>
                </c:pt>
                <c:pt idx="2">
                  <c:v>630</c:v>
                </c:pt>
                <c:pt idx="3">
                  <c:v>645</c:v>
                </c:pt>
                <c:pt idx="4">
                  <c:v>700</c:v>
                </c:pt>
                <c:pt idx="5">
                  <c:v>715</c:v>
                </c:pt>
                <c:pt idx="6">
                  <c:v>730</c:v>
                </c:pt>
                <c:pt idx="7">
                  <c:v>745</c:v>
                </c:pt>
                <c:pt idx="8">
                  <c:v>800</c:v>
                </c:pt>
                <c:pt idx="9">
                  <c:v>815</c:v>
                </c:pt>
                <c:pt idx="10">
                  <c:v>830</c:v>
                </c:pt>
                <c:pt idx="11">
                  <c:v>845</c:v>
                </c:pt>
                <c:pt idx="12">
                  <c:v>900</c:v>
                </c:pt>
                <c:pt idx="13">
                  <c:v>915</c:v>
                </c:pt>
                <c:pt idx="14">
                  <c:v>930</c:v>
                </c:pt>
                <c:pt idx="15">
                  <c:v>945</c:v>
                </c:pt>
                <c:pt idx="16">
                  <c:v>1600</c:v>
                </c:pt>
                <c:pt idx="17">
                  <c:v>1615</c:v>
                </c:pt>
                <c:pt idx="18">
                  <c:v>1630</c:v>
                </c:pt>
                <c:pt idx="19">
                  <c:v>1645</c:v>
                </c:pt>
                <c:pt idx="20">
                  <c:v>1700</c:v>
                </c:pt>
                <c:pt idx="21">
                  <c:v>1715</c:v>
                </c:pt>
                <c:pt idx="22">
                  <c:v>1730</c:v>
                </c:pt>
                <c:pt idx="23">
                  <c:v>1745</c:v>
                </c:pt>
                <c:pt idx="24">
                  <c:v>1800</c:v>
                </c:pt>
                <c:pt idx="25">
                  <c:v>1815</c:v>
                </c:pt>
                <c:pt idx="26">
                  <c:v>1830</c:v>
                </c:pt>
                <c:pt idx="27">
                  <c:v>1845</c:v>
                </c:pt>
                <c:pt idx="28">
                  <c:v>1900</c:v>
                </c:pt>
                <c:pt idx="29">
                  <c:v>1915</c:v>
                </c:pt>
                <c:pt idx="30">
                  <c:v>1930</c:v>
                </c:pt>
                <c:pt idx="31">
                  <c:v>1945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'VHMD-FHMD'!$S$4:$S$63</c15:sqref>
                  </c15:fullRef>
                </c:ext>
              </c:extLst>
              <c:f>('VHMD-FHMD'!$S$8:$S$23,'VHMD-FHMD'!$S$48:$S$63)</c:f>
              <c:numCache>
                <c:formatCode>0</c:formatCode>
                <c:ptCount val="32"/>
                <c:pt idx="0">
                  <c:v>1077.125</c:v>
                </c:pt>
                <c:pt idx="1">
                  <c:v>1077.125</c:v>
                </c:pt>
                <c:pt idx="2">
                  <c:v>1077.125</c:v>
                </c:pt>
                <c:pt idx="3">
                  <c:v>1077.125</c:v>
                </c:pt>
                <c:pt idx="4">
                  <c:v>1077.125</c:v>
                </c:pt>
                <c:pt idx="5">
                  <c:v>1077.125</c:v>
                </c:pt>
                <c:pt idx="6">
                  <c:v>1077.125</c:v>
                </c:pt>
                <c:pt idx="7">
                  <c:v>1077.125</c:v>
                </c:pt>
                <c:pt idx="8">
                  <c:v>1077.125</c:v>
                </c:pt>
                <c:pt idx="9">
                  <c:v>1077.125</c:v>
                </c:pt>
                <c:pt idx="10">
                  <c:v>1077.125</c:v>
                </c:pt>
                <c:pt idx="11">
                  <c:v>1077.125</c:v>
                </c:pt>
                <c:pt idx="12">
                  <c:v>1077.125</c:v>
                </c:pt>
                <c:pt idx="13">
                  <c:v>1077.125</c:v>
                </c:pt>
                <c:pt idx="14">
                  <c:v>1077.125</c:v>
                </c:pt>
                <c:pt idx="15">
                  <c:v>1077.125</c:v>
                </c:pt>
                <c:pt idx="16">
                  <c:v>1077.125</c:v>
                </c:pt>
                <c:pt idx="17">
                  <c:v>1077.125</c:v>
                </c:pt>
                <c:pt idx="18">
                  <c:v>1077.125</c:v>
                </c:pt>
                <c:pt idx="19">
                  <c:v>1077.125</c:v>
                </c:pt>
                <c:pt idx="20">
                  <c:v>1077.125</c:v>
                </c:pt>
                <c:pt idx="21">
                  <c:v>1077.125</c:v>
                </c:pt>
                <c:pt idx="22">
                  <c:v>1077.125</c:v>
                </c:pt>
                <c:pt idx="23">
                  <c:v>1077.125</c:v>
                </c:pt>
                <c:pt idx="24">
                  <c:v>1077.125</c:v>
                </c:pt>
                <c:pt idx="25">
                  <c:v>1077.125</c:v>
                </c:pt>
                <c:pt idx="26">
                  <c:v>1077.125</c:v>
                </c:pt>
                <c:pt idx="27">
                  <c:v>1077.125</c:v>
                </c:pt>
                <c:pt idx="28">
                  <c:v>1077.125</c:v>
                </c:pt>
                <c:pt idx="29">
                  <c:v>1077.125</c:v>
                </c:pt>
                <c:pt idx="30">
                  <c:v>1077.125</c:v>
                </c:pt>
                <c:pt idx="31">
                  <c:v>1077.125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ABA-4E3E-85EA-FD1CC41E378B}"/>
            </c:ext>
          </c:extLst>
        </c:ser>
        <c:ser>
          <c:idx val="6"/>
          <c:order val="6"/>
          <c:tx>
            <c:strRef>
              <c:f>'VHMD-FHMD'!$T$3</c:f>
              <c:strCache>
                <c:ptCount val="1"/>
                <c:pt idx="0">
                  <c:v>PROM. VEH. - VOL EQUIV</c:v>
                </c:pt>
              </c:strCache>
            </c:strRef>
          </c:tx>
          <c:spPr>
            <a:ln w="34925" cap="rnd">
              <a:solidFill>
                <a:srgbClr val="7030A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3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2D3-46CC-A536-FEDF81CC9C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'VHMD-FHMD'!$A$4:$A$63</c15:sqref>
                  </c15:fullRef>
                </c:ext>
              </c:extLst>
              <c:f>('VHMD-FHMD'!$A$8:$A$23,'VHMD-FHMD'!$A$48:$A$63)</c:f>
              <c:numCache>
                <c:formatCode>00":"00</c:formatCode>
                <c:ptCount val="32"/>
                <c:pt idx="0">
                  <c:v>600</c:v>
                </c:pt>
                <c:pt idx="1">
                  <c:v>615</c:v>
                </c:pt>
                <c:pt idx="2">
                  <c:v>630</c:v>
                </c:pt>
                <c:pt idx="3">
                  <c:v>645</c:v>
                </c:pt>
                <c:pt idx="4">
                  <c:v>700</c:v>
                </c:pt>
                <c:pt idx="5">
                  <c:v>715</c:v>
                </c:pt>
                <c:pt idx="6">
                  <c:v>730</c:v>
                </c:pt>
                <c:pt idx="7">
                  <c:v>745</c:v>
                </c:pt>
                <c:pt idx="8">
                  <c:v>800</c:v>
                </c:pt>
                <c:pt idx="9">
                  <c:v>815</c:v>
                </c:pt>
                <c:pt idx="10">
                  <c:v>830</c:v>
                </c:pt>
                <c:pt idx="11">
                  <c:v>845</c:v>
                </c:pt>
                <c:pt idx="12">
                  <c:v>900</c:v>
                </c:pt>
                <c:pt idx="13">
                  <c:v>915</c:v>
                </c:pt>
                <c:pt idx="14">
                  <c:v>930</c:v>
                </c:pt>
                <c:pt idx="15">
                  <c:v>945</c:v>
                </c:pt>
                <c:pt idx="16">
                  <c:v>1600</c:v>
                </c:pt>
                <c:pt idx="17">
                  <c:v>1615</c:v>
                </c:pt>
                <c:pt idx="18">
                  <c:v>1630</c:v>
                </c:pt>
                <c:pt idx="19">
                  <c:v>1645</c:v>
                </c:pt>
                <c:pt idx="20">
                  <c:v>1700</c:v>
                </c:pt>
                <c:pt idx="21">
                  <c:v>1715</c:v>
                </c:pt>
                <c:pt idx="22">
                  <c:v>1730</c:v>
                </c:pt>
                <c:pt idx="23">
                  <c:v>1745</c:v>
                </c:pt>
                <c:pt idx="24">
                  <c:v>1800</c:v>
                </c:pt>
                <c:pt idx="25">
                  <c:v>1815</c:v>
                </c:pt>
                <c:pt idx="26">
                  <c:v>1830</c:v>
                </c:pt>
                <c:pt idx="27">
                  <c:v>1845</c:v>
                </c:pt>
                <c:pt idx="28">
                  <c:v>1900</c:v>
                </c:pt>
                <c:pt idx="29">
                  <c:v>1915</c:v>
                </c:pt>
                <c:pt idx="30">
                  <c:v>1930</c:v>
                </c:pt>
                <c:pt idx="31">
                  <c:v>1945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'VHMD-FHMD'!$T$4:$T$63</c15:sqref>
                  </c15:fullRef>
                </c:ext>
              </c:extLst>
              <c:f>('VHMD-FHMD'!$T$8:$T$23,'VHMD-FHMD'!$T$48:$T$63)</c:f>
              <c:numCache>
                <c:formatCode>0</c:formatCode>
                <c:ptCount val="32"/>
                <c:pt idx="0">
                  <c:v>699.11666666666667</c:v>
                </c:pt>
                <c:pt idx="1">
                  <c:v>699.11666666666667</c:v>
                </c:pt>
                <c:pt idx="2">
                  <c:v>699.11666666666667</c:v>
                </c:pt>
                <c:pt idx="3">
                  <c:v>699.11666666666667</c:v>
                </c:pt>
                <c:pt idx="4">
                  <c:v>699.11666666666667</c:v>
                </c:pt>
                <c:pt idx="5">
                  <c:v>699.11666666666667</c:v>
                </c:pt>
                <c:pt idx="6">
                  <c:v>699.11666666666667</c:v>
                </c:pt>
                <c:pt idx="7">
                  <c:v>699.11666666666667</c:v>
                </c:pt>
                <c:pt idx="8">
                  <c:v>699.11666666666667</c:v>
                </c:pt>
                <c:pt idx="9">
                  <c:v>699.11666666666667</c:v>
                </c:pt>
                <c:pt idx="10">
                  <c:v>699.11666666666667</c:v>
                </c:pt>
                <c:pt idx="11">
                  <c:v>699.11666666666667</c:v>
                </c:pt>
                <c:pt idx="12">
                  <c:v>699.11666666666667</c:v>
                </c:pt>
                <c:pt idx="13">
                  <c:v>699.11666666666667</c:v>
                </c:pt>
                <c:pt idx="14">
                  <c:v>699.11666666666667</c:v>
                </c:pt>
                <c:pt idx="15">
                  <c:v>699.11666666666667</c:v>
                </c:pt>
                <c:pt idx="16">
                  <c:v>699.11666666666667</c:v>
                </c:pt>
                <c:pt idx="17">
                  <c:v>699.11666666666667</c:v>
                </c:pt>
                <c:pt idx="18">
                  <c:v>699.11666666666667</c:v>
                </c:pt>
                <c:pt idx="19">
                  <c:v>699.11666666666667</c:v>
                </c:pt>
                <c:pt idx="20">
                  <c:v>699.11666666666667</c:v>
                </c:pt>
                <c:pt idx="21">
                  <c:v>699.11666666666667</c:v>
                </c:pt>
                <c:pt idx="22">
                  <c:v>699.11666666666667</c:v>
                </c:pt>
                <c:pt idx="23">
                  <c:v>699.11666666666667</c:v>
                </c:pt>
                <c:pt idx="24">
                  <c:v>699.11666666666667</c:v>
                </c:pt>
                <c:pt idx="25">
                  <c:v>699.11666666666667</c:v>
                </c:pt>
                <c:pt idx="26">
                  <c:v>699.11666666666667</c:v>
                </c:pt>
                <c:pt idx="27">
                  <c:v>699.11666666666667</c:v>
                </c:pt>
                <c:pt idx="28">
                  <c:v>699.11666666666667</c:v>
                </c:pt>
                <c:pt idx="29">
                  <c:v>699.11666666666667</c:v>
                </c:pt>
                <c:pt idx="30">
                  <c:v>699.11666666666667</c:v>
                </c:pt>
                <c:pt idx="31">
                  <c:v>699.11666666666667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D3-46CC-A536-FEDF81CC9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165824"/>
        <c:axId val="175159936"/>
      </c:lineChart>
      <c:catAx>
        <c:axId val="175155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horario</a:t>
                </a:r>
                <a:r>
                  <a:rPr lang="es-CO" baseline="0"/>
                  <a:t> 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0.50997755191414651"/>
              <c:y val="0.890898349739399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75158016"/>
        <c:crosses val="autoZero"/>
        <c:auto val="1"/>
        <c:lblAlgn val="ctr"/>
        <c:lblOffset val="100"/>
        <c:noMultiLvlLbl val="0"/>
      </c:catAx>
      <c:valAx>
        <c:axId val="175158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cantidad</a:t>
                </a:r>
                <a:r>
                  <a:rPr lang="es-CO" baseline="0"/>
                  <a:t> de vehículos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9.1211754525369268E-3"/>
              <c:y val="0.370116709636036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5155840"/>
        <c:crosses val="autoZero"/>
        <c:crossBetween val="between"/>
        <c:majorUnit val="250"/>
      </c:valAx>
      <c:valAx>
        <c:axId val="175159936"/>
        <c:scaling>
          <c:orientation val="minMax"/>
        </c:scaling>
        <c:delete val="1"/>
        <c:axPos val="r"/>
        <c:numFmt formatCode="0" sourceLinked="1"/>
        <c:majorTickMark val="out"/>
        <c:minorTickMark val="none"/>
        <c:tickLblPos val="nextTo"/>
        <c:crossAx val="175165824"/>
        <c:crosses val="max"/>
        <c:crossBetween val="between"/>
      </c:valAx>
      <c:catAx>
        <c:axId val="175165824"/>
        <c:scaling>
          <c:orientation val="minMax"/>
        </c:scaling>
        <c:delete val="1"/>
        <c:axPos val="b"/>
        <c:numFmt formatCode="00&quot;:&quot;00" sourceLinked="1"/>
        <c:majorTickMark val="out"/>
        <c:minorTickMark val="none"/>
        <c:tickLblPos val="nextTo"/>
        <c:crossAx val="1751599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248708488245203"/>
          <c:y val="0.9403143649840382"/>
          <c:w val="0.64875178005480538"/>
          <c:h val="3.07657434123428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5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050"/>
              <a:t>Total Vehiculos Sentido N-S </a:t>
            </a:r>
            <a:r>
              <a:rPr lang="es-CO" sz="105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(6:00-20:00) </a:t>
            </a:r>
            <a:r>
              <a:rPr lang="es-CO" sz="1050" b="1" i="0" u="none" strike="noStrike" baseline="0">
                <a:effectLst/>
              </a:rPr>
              <a:t>Inter. Av.Boyaca-Carrera 69 B Sur  </a:t>
            </a:r>
          </a:p>
        </c:rich>
      </c:tx>
      <c:layout>
        <c:manualLayout>
          <c:xMode val="edge"/>
          <c:yMode val="edge"/>
          <c:x val="0.17528461876403731"/>
          <c:y val="5.9436390089724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5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21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1796339450349408E-2"/>
          <c:y val="0.15850823514439344"/>
          <c:w val="0.9536868208008169"/>
          <c:h val="0.74720916100601942"/>
        </c:manualLayout>
      </c:layout>
      <c:pie3DChart>
        <c:varyColors val="1"/>
        <c:ser>
          <c:idx val="0"/>
          <c:order val="0"/>
          <c:tx>
            <c:strRef>
              <c:f>'Movimiento N-S 1 Y 1B'!$R$1:$U$1</c:f>
              <c:strCache>
                <c:ptCount val="4"/>
                <c:pt idx="0">
                  <c:v>PORCENTAJE</c:v>
                </c:pt>
              </c:strCache>
            </c:strRef>
          </c:tx>
          <c:explosion val="25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50EB-46BC-9ECC-CD7D1B9D238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50EB-46BC-9ECC-CD7D1B9D2386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50EB-46BC-9ECC-CD7D1B9D238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50EB-46BC-9ECC-CD7D1B9D23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'Movimiento N-S 1 Y 1B'!$R$2:$U$2</c:f>
              <c:strCache>
                <c:ptCount val="4"/>
                <c:pt idx="0">
                  <c:v>AUTOS - (20428)</c:v>
                </c:pt>
                <c:pt idx="1">
                  <c:v>BUSES - (4291)</c:v>
                </c:pt>
                <c:pt idx="2">
                  <c:v>CAMIONES - (3869)</c:v>
                </c:pt>
                <c:pt idx="3">
                  <c:v>MOTOS - (6529)</c:v>
                </c:pt>
              </c:strCache>
            </c:strRef>
          </c:cat>
          <c:val>
            <c:numRef>
              <c:f>'Movimiento N-S 1 Y 1B'!$R$13:$U$13</c:f>
              <c:numCache>
                <c:formatCode>00.00"%"</c:formatCode>
                <c:ptCount val="4"/>
                <c:pt idx="0">
                  <c:v>58.171256086795566</c:v>
                </c:pt>
                <c:pt idx="1">
                  <c:v>12.219153116724094</c:v>
                </c:pt>
                <c:pt idx="2">
                  <c:v>11.017455933023891</c:v>
                </c:pt>
                <c:pt idx="3">
                  <c:v>18.592134863456444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0EB-46BC-9ECC-CD7D1B9D2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834081190796519"/>
          <c:y val="0.82704441080087043"/>
          <c:w val="0.44031127639290307"/>
          <c:h val="0.105424393888650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05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u="none" strike="noStrike" baseline="0" smtClean="0"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Volúmen vehicular </a:t>
            </a:r>
            <a:r>
              <a:rPr lang="es-CO" sz="1050"/>
              <a:t>Movi</a:t>
            </a:r>
            <a:r>
              <a:rPr lang="es-CO" sz="1050" baseline="0"/>
              <a:t> 2 (6:00-10:00) </a:t>
            </a:r>
            <a:r>
              <a:rPr lang="es-CO" sz="105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Inter. Av.Boyaca-Calle 69 B Sur</a:t>
            </a:r>
            <a:r>
              <a:rPr lang="en-US" sz="105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 </a:t>
            </a:r>
            <a:endParaRPr lang="es-CO" sz="105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endParaRPr>
          </a:p>
          <a:p>
            <a:pPr algn="ctr" rtl="0">
              <a:defRPr sz="105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s-CO" sz="1050"/>
          </a:p>
        </c:rich>
      </c:tx>
      <c:layout>
        <c:manualLayout>
          <c:xMode val="edge"/>
          <c:yMode val="edge"/>
          <c:x val="0.12670231481481481"/>
          <c:y val="2.6458333333333334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9.0856331138485416E-2"/>
          <c:y val="0.17688917543003502"/>
          <c:w val="0.89895001953474352"/>
          <c:h val="0.569517850313467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'Movimiento S-N 2 Y 2B'!$AC$2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2B'!$AC$7:$AC$22</c:f>
              <c:numCache>
                <c:formatCode>General</c:formatCode>
                <c:ptCount val="16"/>
                <c:pt idx="0">
                  <c:v>37</c:v>
                </c:pt>
                <c:pt idx="1">
                  <c:v>19</c:v>
                </c:pt>
                <c:pt idx="2">
                  <c:v>15</c:v>
                </c:pt>
                <c:pt idx="3">
                  <c:v>45</c:v>
                </c:pt>
                <c:pt idx="4">
                  <c:v>20</c:v>
                </c:pt>
                <c:pt idx="5">
                  <c:v>14</c:v>
                </c:pt>
                <c:pt idx="6">
                  <c:v>30</c:v>
                </c:pt>
                <c:pt idx="7">
                  <c:v>22</c:v>
                </c:pt>
                <c:pt idx="8">
                  <c:v>37</c:v>
                </c:pt>
                <c:pt idx="9">
                  <c:v>54</c:v>
                </c:pt>
                <c:pt idx="10">
                  <c:v>30</c:v>
                </c:pt>
                <c:pt idx="11">
                  <c:v>48</c:v>
                </c:pt>
                <c:pt idx="12">
                  <c:v>54</c:v>
                </c:pt>
                <c:pt idx="13">
                  <c:v>45</c:v>
                </c:pt>
                <c:pt idx="14">
                  <c:v>75</c:v>
                </c:pt>
                <c:pt idx="15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3E-4D45-9219-3CADA3297832}"/>
            </c:ext>
          </c:extLst>
        </c:ser>
        <c:ser>
          <c:idx val="1"/>
          <c:order val="1"/>
          <c:tx>
            <c:strRef>
              <c:f>'Movimiento S-N 2 Y 2B'!$AD$2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2B'!$AD$7:$AD$22</c:f>
              <c:numCache>
                <c:formatCode>General</c:formatCode>
                <c:ptCount val="16"/>
                <c:pt idx="0">
                  <c:v>151</c:v>
                </c:pt>
                <c:pt idx="1">
                  <c:v>125</c:v>
                </c:pt>
                <c:pt idx="2">
                  <c:v>82</c:v>
                </c:pt>
                <c:pt idx="3">
                  <c:v>67</c:v>
                </c:pt>
                <c:pt idx="4">
                  <c:v>140</c:v>
                </c:pt>
                <c:pt idx="5">
                  <c:v>147</c:v>
                </c:pt>
                <c:pt idx="6">
                  <c:v>75</c:v>
                </c:pt>
                <c:pt idx="7">
                  <c:v>33</c:v>
                </c:pt>
                <c:pt idx="8">
                  <c:v>51</c:v>
                </c:pt>
                <c:pt idx="9">
                  <c:v>82</c:v>
                </c:pt>
                <c:pt idx="10">
                  <c:v>54</c:v>
                </c:pt>
                <c:pt idx="11">
                  <c:v>57</c:v>
                </c:pt>
                <c:pt idx="12">
                  <c:v>54</c:v>
                </c:pt>
                <c:pt idx="13">
                  <c:v>67</c:v>
                </c:pt>
                <c:pt idx="14">
                  <c:v>45</c:v>
                </c:pt>
                <c:pt idx="15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3E-4D45-9219-3CADA3297832}"/>
            </c:ext>
          </c:extLst>
        </c:ser>
        <c:ser>
          <c:idx val="2"/>
          <c:order val="2"/>
          <c:tx>
            <c:strRef>
              <c:f>'Movimiento S-N 2 Y 2B'!$AE$2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2B'!$AE$7:$AE$22</c:f>
              <c:numCache>
                <c:formatCode>General</c:formatCode>
                <c:ptCount val="16"/>
                <c:pt idx="0">
                  <c:v>71</c:v>
                </c:pt>
                <c:pt idx="1">
                  <c:v>61</c:v>
                </c:pt>
                <c:pt idx="2">
                  <c:v>58</c:v>
                </c:pt>
                <c:pt idx="3">
                  <c:v>71</c:v>
                </c:pt>
                <c:pt idx="4">
                  <c:v>80</c:v>
                </c:pt>
                <c:pt idx="5">
                  <c:v>122</c:v>
                </c:pt>
                <c:pt idx="6">
                  <c:v>53</c:v>
                </c:pt>
                <c:pt idx="7">
                  <c:v>42</c:v>
                </c:pt>
                <c:pt idx="8">
                  <c:v>66</c:v>
                </c:pt>
                <c:pt idx="9">
                  <c:v>81</c:v>
                </c:pt>
                <c:pt idx="10">
                  <c:v>56</c:v>
                </c:pt>
                <c:pt idx="11">
                  <c:v>38</c:v>
                </c:pt>
                <c:pt idx="12">
                  <c:v>31</c:v>
                </c:pt>
                <c:pt idx="13">
                  <c:v>37</c:v>
                </c:pt>
                <c:pt idx="14">
                  <c:v>28</c:v>
                </c:pt>
                <c:pt idx="15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3E-4D45-9219-3CADA3297832}"/>
            </c:ext>
          </c:extLst>
        </c:ser>
        <c:ser>
          <c:idx val="3"/>
          <c:order val="3"/>
          <c:tx>
            <c:strRef>
              <c:f>'Movimiento S-N 2 Y 2B'!$AF$2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2B'!$AF$7:$AF$22</c:f>
              <c:numCache>
                <c:formatCode>General</c:formatCode>
                <c:ptCount val="16"/>
                <c:pt idx="0">
                  <c:v>17</c:v>
                </c:pt>
                <c:pt idx="1">
                  <c:v>38</c:v>
                </c:pt>
                <c:pt idx="2">
                  <c:v>61</c:v>
                </c:pt>
                <c:pt idx="3">
                  <c:v>53</c:v>
                </c:pt>
                <c:pt idx="4">
                  <c:v>28</c:v>
                </c:pt>
                <c:pt idx="5">
                  <c:v>92</c:v>
                </c:pt>
                <c:pt idx="6">
                  <c:v>22</c:v>
                </c:pt>
                <c:pt idx="7">
                  <c:v>22</c:v>
                </c:pt>
                <c:pt idx="8">
                  <c:v>39</c:v>
                </c:pt>
                <c:pt idx="9">
                  <c:v>29</c:v>
                </c:pt>
                <c:pt idx="10">
                  <c:v>21</c:v>
                </c:pt>
                <c:pt idx="11">
                  <c:v>23</c:v>
                </c:pt>
                <c:pt idx="12">
                  <c:v>18</c:v>
                </c:pt>
                <c:pt idx="13">
                  <c:v>30</c:v>
                </c:pt>
                <c:pt idx="14">
                  <c:v>20</c:v>
                </c:pt>
                <c:pt idx="1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3E-4D45-9219-3CADA329783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79032448"/>
        <c:axId val="179034368"/>
      </c:barChart>
      <c:lineChart>
        <c:grouping val="standard"/>
        <c:varyColors val="0"/>
        <c:ser>
          <c:idx val="4"/>
          <c:order val="4"/>
          <c:tx>
            <c:strRef>
              <c:f>'Movimiento S-N 2 Y 2B'!$AH$2</c:f>
              <c:strCache>
                <c:ptCount val="1"/>
                <c:pt idx="0">
                  <c:v>PROM. DE AUTOS 35</c:v>
                </c:pt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2B'!$AH$7:$AH$22</c:f>
              <c:numCache>
                <c:formatCode>General</c:formatCode>
                <c:ptCount val="16"/>
                <c:pt idx="0">
                  <c:v>35</c:v>
                </c:pt>
                <c:pt idx="1">
                  <c:v>35</c:v>
                </c:pt>
                <c:pt idx="2">
                  <c:v>35</c:v>
                </c:pt>
                <c:pt idx="3">
                  <c:v>35</c:v>
                </c:pt>
                <c:pt idx="4">
                  <c:v>35</c:v>
                </c:pt>
                <c:pt idx="5">
                  <c:v>35</c:v>
                </c:pt>
                <c:pt idx="6">
                  <c:v>35</c:v>
                </c:pt>
                <c:pt idx="7">
                  <c:v>35</c:v>
                </c:pt>
                <c:pt idx="8">
                  <c:v>35</c:v>
                </c:pt>
                <c:pt idx="9">
                  <c:v>35</c:v>
                </c:pt>
                <c:pt idx="10">
                  <c:v>35</c:v>
                </c:pt>
                <c:pt idx="11">
                  <c:v>35</c:v>
                </c:pt>
                <c:pt idx="12">
                  <c:v>35</c:v>
                </c:pt>
                <c:pt idx="13">
                  <c:v>35</c:v>
                </c:pt>
                <c:pt idx="14">
                  <c:v>35</c:v>
                </c:pt>
                <c:pt idx="15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7C-41E3-A8EF-C9B6892DEF4C}"/>
            </c:ext>
          </c:extLst>
        </c:ser>
        <c:ser>
          <c:idx val="5"/>
          <c:order val="5"/>
          <c:tx>
            <c:strRef>
              <c:f>'Movimiento S-N 2 Y 2B'!$AI$2</c:f>
              <c:strCache>
                <c:ptCount val="1"/>
                <c:pt idx="0">
                  <c:v>PROM. DE BUSES 77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2B'!$AI$7:$AI$22</c:f>
              <c:numCache>
                <c:formatCode>General</c:formatCode>
                <c:ptCount val="16"/>
                <c:pt idx="0">
                  <c:v>77</c:v>
                </c:pt>
                <c:pt idx="1">
                  <c:v>77</c:v>
                </c:pt>
                <c:pt idx="2">
                  <c:v>77</c:v>
                </c:pt>
                <c:pt idx="3">
                  <c:v>77</c:v>
                </c:pt>
                <c:pt idx="4">
                  <c:v>77</c:v>
                </c:pt>
                <c:pt idx="5">
                  <c:v>77</c:v>
                </c:pt>
                <c:pt idx="6">
                  <c:v>77</c:v>
                </c:pt>
                <c:pt idx="7">
                  <c:v>77</c:v>
                </c:pt>
                <c:pt idx="8">
                  <c:v>77</c:v>
                </c:pt>
                <c:pt idx="9">
                  <c:v>77</c:v>
                </c:pt>
                <c:pt idx="10">
                  <c:v>77</c:v>
                </c:pt>
                <c:pt idx="11">
                  <c:v>77</c:v>
                </c:pt>
                <c:pt idx="12">
                  <c:v>77</c:v>
                </c:pt>
                <c:pt idx="13">
                  <c:v>77</c:v>
                </c:pt>
                <c:pt idx="14">
                  <c:v>77</c:v>
                </c:pt>
                <c:pt idx="15">
                  <c:v>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7C-41E3-A8EF-C9B6892DEF4C}"/>
            </c:ext>
          </c:extLst>
        </c:ser>
        <c:ser>
          <c:idx val="6"/>
          <c:order val="6"/>
          <c:tx>
            <c:strRef>
              <c:f>'Movimiento S-N 2 Y 2B'!$AJ$2</c:f>
              <c:strCache>
                <c:ptCount val="1"/>
                <c:pt idx="0">
                  <c:v>PROM. DE CAMIONES 56</c:v>
                </c:pt>
              </c:strCache>
            </c:strRef>
          </c:tx>
          <c:spPr>
            <a:ln>
              <a:solidFill>
                <a:srgbClr val="00B050"/>
              </a:solidFill>
              <a:prstDash val="sysDash"/>
            </a:ln>
          </c:spPr>
          <c:marker>
            <c:symbol val="none"/>
          </c:marker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2B'!$AJ$7:$AJ$22</c:f>
              <c:numCache>
                <c:formatCode>General</c:formatCode>
                <c:ptCount val="16"/>
                <c:pt idx="0">
                  <c:v>56</c:v>
                </c:pt>
                <c:pt idx="1">
                  <c:v>56</c:v>
                </c:pt>
                <c:pt idx="2">
                  <c:v>56</c:v>
                </c:pt>
                <c:pt idx="3">
                  <c:v>56</c:v>
                </c:pt>
                <c:pt idx="4">
                  <c:v>56</c:v>
                </c:pt>
                <c:pt idx="5">
                  <c:v>56</c:v>
                </c:pt>
                <c:pt idx="6">
                  <c:v>56</c:v>
                </c:pt>
                <c:pt idx="7">
                  <c:v>56</c:v>
                </c:pt>
                <c:pt idx="8">
                  <c:v>56</c:v>
                </c:pt>
                <c:pt idx="9">
                  <c:v>56</c:v>
                </c:pt>
                <c:pt idx="10">
                  <c:v>56</c:v>
                </c:pt>
                <c:pt idx="11">
                  <c:v>56</c:v>
                </c:pt>
                <c:pt idx="12">
                  <c:v>56</c:v>
                </c:pt>
                <c:pt idx="13">
                  <c:v>56</c:v>
                </c:pt>
                <c:pt idx="14">
                  <c:v>56</c:v>
                </c:pt>
                <c:pt idx="15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7C-41E3-A8EF-C9B6892DEF4C}"/>
            </c:ext>
          </c:extLst>
        </c:ser>
        <c:ser>
          <c:idx val="7"/>
          <c:order val="7"/>
          <c:tx>
            <c:strRef>
              <c:f>'Movimiento S-N 2 Y 2B'!$AK$2</c:f>
              <c:strCache>
                <c:ptCount val="1"/>
                <c:pt idx="0">
                  <c:v>PROM. DE MOTOS 32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2B'!$AK$7:$AK$22</c:f>
              <c:numCache>
                <c:formatCode>General</c:formatCode>
                <c:ptCount val="16"/>
                <c:pt idx="0">
                  <c:v>32</c:v>
                </c:pt>
                <c:pt idx="1">
                  <c:v>32</c:v>
                </c:pt>
                <c:pt idx="2">
                  <c:v>32</c:v>
                </c:pt>
                <c:pt idx="3">
                  <c:v>32</c:v>
                </c:pt>
                <c:pt idx="4">
                  <c:v>32</c:v>
                </c:pt>
                <c:pt idx="5">
                  <c:v>32</c:v>
                </c:pt>
                <c:pt idx="6">
                  <c:v>32</c:v>
                </c:pt>
                <c:pt idx="7">
                  <c:v>32</c:v>
                </c:pt>
                <c:pt idx="8">
                  <c:v>32</c:v>
                </c:pt>
                <c:pt idx="9">
                  <c:v>32</c:v>
                </c:pt>
                <c:pt idx="10">
                  <c:v>32</c:v>
                </c:pt>
                <c:pt idx="11">
                  <c:v>32</c:v>
                </c:pt>
                <c:pt idx="12">
                  <c:v>32</c:v>
                </c:pt>
                <c:pt idx="13">
                  <c:v>32</c:v>
                </c:pt>
                <c:pt idx="14">
                  <c:v>32</c:v>
                </c:pt>
                <c:pt idx="15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7C-41E3-A8EF-C9B6892DE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032448"/>
        <c:axId val="179034368"/>
      </c:lineChart>
      <c:catAx>
        <c:axId val="179032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7976179439152683"/>
              <c:y val="0.859934089839455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9034368"/>
        <c:crosses val="autoZero"/>
        <c:auto val="1"/>
        <c:lblAlgn val="ctr"/>
        <c:lblOffset val="100"/>
        <c:noMultiLvlLbl val="0"/>
      </c:catAx>
      <c:valAx>
        <c:axId val="179034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layout>
            <c:manualLayout>
              <c:xMode val="edge"/>
              <c:yMode val="edge"/>
              <c:x val="1.6332589033362089E-2"/>
              <c:y val="0.2993335482391928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9032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2 (16:00-20:00</a:t>
            </a:r>
            <a:r>
              <a:rPr lang="es-CO" sz="105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  <a:latin typeface="+mn-lt"/>
                <a:ea typeface="+mn-ea"/>
                <a:cs typeface="+mn-cs"/>
              </a:rPr>
              <a:t>) Inter. Av.Boyaca-Calle 69 B Sur</a:t>
            </a:r>
            <a:r>
              <a:rPr lang="en-US" sz="105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  <a:latin typeface="+mn-lt"/>
                <a:ea typeface="+mn-ea"/>
                <a:cs typeface="+mn-cs"/>
              </a:rPr>
              <a:t> </a:t>
            </a:r>
            <a:endParaRPr lang="es-CO" sz="105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endParaRPr>
          </a:p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s-CO" sz="1050">
              <a:effectLst/>
            </a:endParaRPr>
          </a:p>
        </c:rich>
      </c:tx>
      <c:layout>
        <c:manualLayout>
          <c:xMode val="edge"/>
          <c:yMode val="edge"/>
          <c:x val="0.13402005810286396"/>
          <c:y val="4.798630258251592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S-N 2 Y 2B'!$AC$2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2B'!$AC$47:$AC$62</c:f>
              <c:numCache>
                <c:formatCode>General</c:formatCode>
                <c:ptCount val="16"/>
                <c:pt idx="0">
                  <c:v>40</c:v>
                </c:pt>
                <c:pt idx="1">
                  <c:v>37</c:v>
                </c:pt>
                <c:pt idx="2">
                  <c:v>48</c:v>
                </c:pt>
                <c:pt idx="3">
                  <c:v>37</c:v>
                </c:pt>
                <c:pt idx="4">
                  <c:v>34</c:v>
                </c:pt>
                <c:pt idx="5">
                  <c:v>29</c:v>
                </c:pt>
                <c:pt idx="6">
                  <c:v>67</c:v>
                </c:pt>
                <c:pt idx="7">
                  <c:v>38</c:v>
                </c:pt>
                <c:pt idx="8">
                  <c:v>57</c:v>
                </c:pt>
                <c:pt idx="9">
                  <c:v>59</c:v>
                </c:pt>
                <c:pt idx="10">
                  <c:v>79</c:v>
                </c:pt>
                <c:pt idx="11">
                  <c:v>75</c:v>
                </c:pt>
                <c:pt idx="12">
                  <c:v>77</c:v>
                </c:pt>
                <c:pt idx="13">
                  <c:v>113</c:v>
                </c:pt>
                <c:pt idx="14">
                  <c:v>86</c:v>
                </c:pt>
                <c:pt idx="15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D9-485C-9002-FC14E7A9EBD6}"/>
            </c:ext>
          </c:extLst>
        </c:ser>
        <c:ser>
          <c:idx val="1"/>
          <c:order val="1"/>
          <c:tx>
            <c:strRef>
              <c:f>'Movimiento S-N 2 Y 2B'!$AD$2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2B'!$AD$47:$AD$62</c:f>
              <c:numCache>
                <c:formatCode>General</c:formatCode>
                <c:ptCount val="16"/>
                <c:pt idx="0">
                  <c:v>45</c:v>
                </c:pt>
                <c:pt idx="1">
                  <c:v>41</c:v>
                </c:pt>
                <c:pt idx="2">
                  <c:v>52</c:v>
                </c:pt>
                <c:pt idx="3">
                  <c:v>57</c:v>
                </c:pt>
                <c:pt idx="4">
                  <c:v>41</c:v>
                </c:pt>
                <c:pt idx="5">
                  <c:v>43</c:v>
                </c:pt>
                <c:pt idx="6">
                  <c:v>54</c:v>
                </c:pt>
                <c:pt idx="7">
                  <c:v>59</c:v>
                </c:pt>
                <c:pt idx="8">
                  <c:v>46</c:v>
                </c:pt>
                <c:pt idx="9">
                  <c:v>27</c:v>
                </c:pt>
                <c:pt idx="10">
                  <c:v>37</c:v>
                </c:pt>
                <c:pt idx="11">
                  <c:v>46</c:v>
                </c:pt>
                <c:pt idx="12">
                  <c:v>38</c:v>
                </c:pt>
                <c:pt idx="13">
                  <c:v>50</c:v>
                </c:pt>
                <c:pt idx="14">
                  <c:v>33</c:v>
                </c:pt>
                <c:pt idx="15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D9-485C-9002-FC14E7A9EBD6}"/>
            </c:ext>
          </c:extLst>
        </c:ser>
        <c:ser>
          <c:idx val="2"/>
          <c:order val="2"/>
          <c:tx>
            <c:strRef>
              <c:f>'Movimiento S-N 2 Y 2B'!$AE$2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2B'!$AE$47:$AE$62</c:f>
              <c:numCache>
                <c:formatCode>General</c:formatCode>
                <c:ptCount val="16"/>
                <c:pt idx="0">
                  <c:v>48</c:v>
                </c:pt>
                <c:pt idx="1">
                  <c:v>47</c:v>
                </c:pt>
                <c:pt idx="2">
                  <c:v>49</c:v>
                </c:pt>
                <c:pt idx="3">
                  <c:v>35</c:v>
                </c:pt>
                <c:pt idx="4">
                  <c:v>56</c:v>
                </c:pt>
                <c:pt idx="5">
                  <c:v>32</c:v>
                </c:pt>
                <c:pt idx="6">
                  <c:v>39</c:v>
                </c:pt>
                <c:pt idx="7">
                  <c:v>42</c:v>
                </c:pt>
                <c:pt idx="8">
                  <c:v>39</c:v>
                </c:pt>
                <c:pt idx="9">
                  <c:v>9</c:v>
                </c:pt>
                <c:pt idx="10">
                  <c:v>35</c:v>
                </c:pt>
                <c:pt idx="11">
                  <c:v>27</c:v>
                </c:pt>
                <c:pt idx="12">
                  <c:v>37</c:v>
                </c:pt>
                <c:pt idx="13">
                  <c:v>21</c:v>
                </c:pt>
                <c:pt idx="14">
                  <c:v>20</c:v>
                </c:pt>
                <c:pt idx="1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D9-485C-9002-FC14E7A9EBD6}"/>
            </c:ext>
          </c:extLst>
        </c:ser>
        <c:ser>
          <c:idx val="3"/>
          <c:order val="3"/>
          <c:tx>
            <c:strRef>
              <c:f>'Movimiento S-N 2 Y 2B'!$AF$2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2B'!$AF$47:$AF$62</c:f>
              <c:numCache>
                <c:formatCode>General</c:formatCode>
                <c:ptCount val="16"/>
                <c:pt idx="0">
                  <c:v>12</c:v>
                </c:pt>
                <c:pt idx="1">
                  <c:v>11</c:v>
                </c:pt>
                <c:pt idx="2">
                  <c:v>14</c:v>
                </c:pt>
                <c:pt idx="3">
                  <c:v>8</c:v>
                </c:pt>
                <c:pt idx="4">
                  <c:v>10</c:v>
                </c:pt>
                <c:pt idx="5">
                  <c:v>13</c:v>
                </c:pt>
                <c:pt idx="6">
                  <c:v>14</c:v>
                </c:pt>
                <c:pt idx="7">
                  <c:v>4</c:v>
                </c:pt>
                <c:pt idx="8">
                  <c:v>17</c:v>
                </c:pt>
                <c:pt idx="9">
                  <c:v>14</c:v>
                </c:pt>
                <c:pt idx="10">
                  <c:v>15</c:v>
                </c:pt>
                <c:pt idx="11">
                  <c:v>23</c:v>
                </c:pt>
                <c:pt idx="12">
                  <c:v>17</c:v>
                </c:pt>
                <c:pt idx="13">
                  <c:v>15</c:v>
                </c:pt>
                <c:pt idx="14">
                  <c:v>18</c:v>
                </c:pt>
                <c:pt idx="1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D9-485C-9002-FC14E7A9EBD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79119616"/>
        <c:axId val="179121536"/>
      </c:barChart>
      <c:lineChart>
        <c:grouping val="standard"/>
        <c:varyColors val="0"/>
        <c:ser>
          <c:idx val="4"/>
          <c:order val="4"/>
          <c:tx>
            <c:strRef>
              <c:f>'Movimiento S-N 2 Y 2B'!$AH$42</c:f>
              <c:strCache>
                <c:ptCount val="1"/>
                <c:pt idx="0">
                  <c:v>PROM. DE AUTOS 60</c:v>
                </c:pt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2B'!$AH$47:$AH$62</c:f>
              <c:numCache>
                <c:formatCode>General</c:formatCode>
                <c:ptCount val="16"/>
                <c:pt idx="0">
                  <c:v>60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7A-4C3B-9FB5-A5F4CFCD3051}"/>
            </c:ext>
          </c:extLst>
        </c:ser>
        <c:ser>
          <c:idx val="5"/>
          <c:order val="5"/>
          <c:tx>
            <c:strRef>
              <c:f>'Movimiento S-N 2 Y 2B'!$AI$42</c:f>
              <c:strCache>
                <c:ptCount val="1"/>
                <c:pt idx="0">
                  <c:v>PROM. DE BUSES 44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2B'!$AI$47:$AI$62</c:f>
              <c:numCache>
                <c:formatCode>General</c:formatCode>
                <c:ptCount val="16"/>
                <c:pt idx="0">
                  <c:v>44</c:v>
                </c:pt>
                <c:pt idx="1">
                  <c:v>44</c:v>
                </c:pt>
                <c:pt idx="2">
                  <c:v>44</c:v>
                </c:pt>
                <c:pt idx="3">
                  <c:v>44</c:v>
                </c:pt>
                <c:pt idx="4">
                  <c:v>44</c:v>
                </c:pt>
                <c:pt idx="5">
                  <c:v>44</c:v>
                </c:pt>
                <c:pt idx="6">
                  <c:v>44</c:v>
                </c:pt>
                <c:pt idx="7">
                  <c:v>44</c:v>
                </c:pt>
                <c:pt idx="8">
                  <c:v>44</c:v>
                </c:pt>
                <c:pt idx="9">
                  <c:v>44</c:v>
                </c:pt>
                <c:pt idx="10">
                  <c:v>44</c:v>
                </c:pt>
                <c:pt idx="11">
                  <c:v>44</c:v>
                </c:pt>
                <c:pt idx="12">
                  <c:v>44</c:v>
                </c:pt>
                <c:pt idx="13">
                  <c:v>44</c:v>
                </c:pt>
                <c:pt idx="14">
                  <c:v>44</c:v>
                </c:pt>
                <c:pt idx="15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7A-4C3B-9FB5-A5F4CFCD3051}"/>
            </c:ext>
          </c:extLst>
        </c:ser>
        <c:ser>
          <c:idx val="6"/>
          <c:order val="6"/>
          <c:tx>
            <c:strRef>
              <c:f>'Movimiento S-N 2 Y 2B'!$AJ$42</c:f>
              <c:strCache>
                <c:ptCount val="1"/>
                <c:pt idx="0">
                  <c:v>PROM. DE CAMIONES 34</c:v>
                </c:pt>
              </c:strCache>
            </c:strRef>
          </c:tx>
          <c:spPr>
            <a:ln>
              <a:solidFill>
                <a:srgbClr val="00B050"/>
              </a:solidFill>
              <a:prstDash val="sysDash"/>
            </a:ln>
          </c:spPr>
          <c:marker>
            <c:symbol val="none"/>
          </c:marker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2B'!$AJ$47:$AJ$62</c:f>
              <c:numCache>
                <c:formatCode>General</c:formatCode>
                <c:ptCount val="16"/>
                <c:pt idx="0">
                  <c:v>34</c:v>
                </c:pt>
                <c:pt idx="1">
                  <c:v>34</c:v>
                </c:pt>
                <c:pt idx="2">
                  <c:v>34</c:v>
                </c:pt>
                <c:pt idx="3">
                  <c:v>34</c:v>
                </c:pt>
                <c:pt idx="4">
                  <c:v>34</c:v>
                </c:pt>
                <c:pt idx="5">
                  <c:v>34</c:v>
                </c:pt>
                <c:pt idx="6">
                  <c:v>34</c:v>
                </c:pt>
                <c:pt idx="7">
                  <c:v>34</c:v>
                </c:pt>
                <c:pt idx="8">
                  <c:v>34</c:v>
                </c:pt>
                <c:pt idx="9">
                  <c:v>34</c:v>
                </c:pt>
                <c:pt idx="10">
                  <c:v>34</c:v>
                </c:pt>
                <c:pt idx="11">
                  <c:v>34</c:v>
                </c:pt>
                <c:pt idx="12">
                  <c:v>34</c:v>
                </c:pt>
                <c:pt idx="13">
                  <c:v>34</c:v>
                </c:pt>
                <c:pt idx="14">
                  <c:v>34</c:v>
                </c:pt>
                <c:pt idx="15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7A-4C3B-9FB5-A5F4CFCD3051}"/>
            </c:ext>
          </c:extLst>
        </c:ser>
        <c:ser>
          <c:idx val="7"/>
          <c:order val="7"/>
          <c:tx>
            <c:strRef>
              <c:f>'Movimiento S-N 2 Y 2B'!$AK$42</c:f>
              <c:strCache>
                <c:ptCount val="1"/>
                <c:pt idx="0">
                  <c:v>PROM. DE MOTOS 14</c:v>
                </c:pt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2B'!$AK$47:$AK$62</c:f>
              <c:numCache>
                <c:formatCode>General</c:formatCode>
                <c:ptCount val="16"/>
                <c:pt idx="0">
                  <c:v>14</c:v>
                </c:pt>
                <c:pt idx="1">
                  <c:v>14</c:v>
                </c:pt>
                <c:pt idx="2">
                  <c:v>14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</c:v>
                </c:pt>
                <c:pt idx="7">
                  <c:v>14</c:v>
                </c:pt>
                <c:pt idx="8">
                  <c:v>14</c:v>
                </c:pt>
                <c:pt idx="9">
                  <c:v>14</c:v>
                </c:pt>
                <c:pt idx="10">
                  <c:v>14</c:v>
                </c:pt>
                <c:pt idx="11">
                  <c:v>14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7A-4C3B-9FB5-A5F4CFCD3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119616"/>
        <c:axId val="179121536"/>
      </c:lineChart>
      <c:catAx>
        <c:axId val="1791196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Horario</a:t>
                </a:r>
              </a:p>
            </c:rich>
          </c:tx>
          <c:layout>
            <c:manualLayout>
              <c:xMode val="edge"/>
              <c:yMode val="edge"/>
              <c:x val="0.47976179439152683"/>
              <c:y val="0.859934089839455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9121536"/>
        <c:crosses val="autoZero"/>
        <c:auto val="1"/>
        <c:lblAlgn val="ctr"/>
        <c:lblOffset val="100"/>
        <c:noMultiLvlLbl val="0"/>
      </c:catAx>
      <c:valAx>
        <c:axId val="17912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9119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2B (6:00-10:00) </a:t>
            </a:r>
            <a:r>
              <a:rPr lang="es-CO" sz="105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Inter. Av.Boyaca-Calle 69 B Sur</a:t>
            </a:r>
            <a:r>
              <a:rPr lang="en-US" sz="105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 </a:t>
            </a:r>
            <a:endParaRPr lang="es-CO" sz="1050"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S-N 2 Y 2B'!$AC$2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2B'!$AC$67:$AC$82</c:f>
              <c:numCache>
                <c:formatCode>General</c:formatCode>
                <c:ptCount val="16"/>
                <c:pt idx="0">
                  <c:v>212</c:v>
                </c:pt>
                <c:pt idx="1">
                  <c:v>206</c:v>
                </c:pt>
                <c:pt idx="2">
                  <c:v>189</c:v>
                </c:pt>
                <c:pt idx="3">
                  <c:v>226</c:v>
                </c:pt>
                <c:pt idx="4">
                  <c:v>277</c:v>
                </c:pt>
                <c:pt idx="5">
                  <c:v>146</c:v>
                </c:pt>
                <c:pt idx="6">
                  <c:v>176</c:v>
                </c:pt>
                <c:pt idx="7">
                  <c:v>223</c:v>
                </c:pt>
                <c:pt idx="8">
                  <c:v>180</c:v>
                </c:pt>
                <c:pt idx="9">
                  <c:v>125</c:v>
                </c:pt>
                <c:pt idx="10">
                  <c:v>163</c:v>
                </c:pt>
                <c:pt idx="11">
                  <c:v>209</c:v>
                </c:pt>
                <c:pt idx="12">
                  <c:v>178</c:v>
                </c:pt>
                <c:pt idx="13">
                  <c:v>184</c:v>
                </c:pt>
                <c:pt idx="14">
                  <c:v>172</c:v>
                </c:pt>
                <c:pt idx="15">
                  <c:v>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D8-4034-B083-A09DCD61357B}"/>
            </c:ext>
          </c:extLst>
        </c:ser>
        <c:ser>
          <c:idx val="1"/>
          <c:order val="1"/>
          <c:tx>
            <c:strRef>
              <c:f>'Movimiento S-N 2 Y 2B'!$AD$2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2B'!$AD$67:$AD$82</c:f>
              <c:numCache>
                <c:formatCode>General</c:formatCode>
                <c:ptCount val="16"/>
                <c:pt idx="0">
                  <c:v>5</c:v>
                </c:pt>
                <c:pt idx="1">
                  <c:v>4</c:v>
                </c:pt>
                <c:pt idx="2">
                  <c:v>5</c:v>
                </c:pt>
                <c:pt idx="3">
                  <c:v>9</c:v>
                </c:pt>
                <c:pt idx="4">
                  <c:v>14</c:v>
                </c:pt>
                <c:pt idx="5">
                  <c:v>8</c:v>
                </c:pt>
                <c:pt idx="6">
                  <c:v>9</c:v>
                </c:pt>
                <c:pt idx="7">
                  <c:v>13</c:v>
                </c:pt>
                <c:pt idx="8">
                  <c:v>16</c:v>
                </c:pt>
                <c:pt idx="9">
                  <c:v>1</c:v>
                </c:pt>
                <c:pt idx="10">
                  <c:v>4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D8-4034-B083-A09DCD61357B}"/>
            </c:ext>
          </c:extLst>
        </c:ser>
        <c:ser>
          <c:idx val="2"/>
          <c:order val="2"/>
          <c:tx>
            <c:strRef>
              <c:f>'Movimiento S-N 2 Y 2B'!$AE$2</c:f>
              <c:strCache>
                <c:ptCount val="1"/>
                <c:pt idx="0">
                  <c:v>CAMIONES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2B'!$AE$67:$AE$82</c:f>
              <c:numCache>
                <c:formatCode>General</c:formatCode>
                <c:ptCount val="16"/>
                <c:pt idx="0">
                  <c:v>9</c:v>
                </c:pt>
                <c:pt idx="1">
                  <c:v>10</c:v>
                </c:pt>
                <c:pt idx="2">
                  <c:v>7</c:v>
                </c:pt>
                <c:pt idx="3">
                  <c:v>14</c:v>
                </c:pt>
                <c:pt idx="4">
                  <c:v>3</c:v>
                </c:pt>
                <c:pt idx="5">
                  <c:v>9</c:v>
                </c:pt>
                <c:pt idx="6">
                  <c:v>6</c:v>
                </c:pt>
                <c:pt idx="7">
                  <c:v>21</c:v>
                </c:pt>
                <c:pt idx="8">
                  <c:v>13</c:v>
                </c:pt>
                <c:pt idx="9">
                  <c:v>11</c:v>
                </c:pt>
                <c:pt idx="10">
                  <c:v>4</c:v>
                </c:pt>
                <c:pt idx="11">
                  <c:v>12</c:v>
                </c:pt>
                <c:pt idx="12">
                  <c:v>11</c:v>
                </c:pt>
                <c:pt idx="13">
                  <c:v>15</c:v>
                </c:pt>
                <c:pt idx="14">
                  <c:v>29</c:v>
                </c:pt>
                <c:pt idx="1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D8-4034-B083-A09DCD61357B}"/>
            </c:ext>
          </c:extLst>
        </c:ser>
        <c:ser>
          <c:idx val="3"/>
          <c:order val="3"/>
          <c:tx>
            <c:strRef>
              <c:f>'Movimiento S-N 2 Y 2B'!$AF$2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2B'!$AF$67:$AF$82</c:f>
              <c:numCache>
                <c:formatCode>General</c:formatCode>
                <c:ptCount val="16"/>
                <c:pt idx="0">
                  <c:v>248</c:v>
                </c:pt>
                <c:pt idx="1">
                  <c:v>359</c:v>
                </c:pt>
                <c:pt idx="2">
                  <c:v>482</c:v>
                </c:pt>
                <c:pt idx="3">
                  <c:v>393</c:v>
                </c:pt>
                <c:pt idx="4">
                  <c:v>391</c:v>
                </c:pt>
                <c:pt idx="5">
                  <c:v>186</c:v>
                </c:pt>
                <c:pt idx="6">
                  <c:v>283</c:v>
                </c:pt>
                <c:pt idx="7">
                  <c:v>280</c:v>
                </c:pt>
                <c:pt idx="8">
                  <c:v>180</c:v>
                </c:pt>
                <c:pt idx="9">
                  <c:v>112</c:v>
                </c:pt>
                <c:pt idx="10">
                  <c:v>139</c:v>
                </c:pt>
                <c:pt idx="11">
                  <c:v>104</c:v>
                </c:pt>
                <c:pt idx="12">
                  <c:v>86</c:v>
                </c:pt>
                <c:pt idx="13">
                  <c:v>93</c:v>
                </c:pt>
                <c:pt idx="14">
                  <c:v>81</c:v>
                </c:pt>
                <c:pt idx="15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D8-4034-B083-A09DCD61357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79239552"/>
        <c:axId val="180232960"/>
      </c:barChart>
      <c:lineChart>
        <c:grouping val="standard"/>
        <c:varyColors val="0"/>
        <c:ser>
          <c:idx val="4"/>
          <c:order val="4"/>
          <c:tx>
            <c:strRef>
              <c:f>'Movimiento S-N 2 Y 2B'!$AH$63</c:f>
              <c:strCache>
                <c:ptCount val="1"/>
                <c:pt idx="0">
                  <c:v>PROM. DE AUTOS 193</c:v>
                </c:pt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2B'!$AH$67:$AH$82</c:f>
              <c:numCache>
                <c:formatCode>General</c:formatCode>
                <c:ptCount val="16"/>
                <c:pt idx="0">
                  <c:v>193</c:v>
                </c:pt>
                <c:pt idx="1">
                  <c:v>193</c:v>
                </c:pt>
                <c:pt idx="2">
                  <c:v>193</c:v>
                </c:pt>
                <c:pt idx="3">
                  <c:v>193</c:v>
                </c:pt>
                <c:pt idx="4">
                  <c:v>193</c:v>
                </c:pt>
                <c:pt idx="5">
                  <c:v>193</c:v>
                </c:pt>
                <c:pt idx="6">
                  <c:v>193</c:v>
                </c:pt>
                <c:pt idx="7">
                  <c:v>193</c:v>
                </c:pt>
                <c:pt idx="8">
                  <c:v>193</c:v>
                </c:pt>
                <c:pt idx="9">
                  <c:v>193</c:v>
                </c:pt>
                <c:pt idx="10">
                  <c:v>193</c:v>
                </c:pt>
                <c:pt idx="11">
                  <c:v>193</c:v>
                </c:pt>
                <c:pt idx="12">
                  <c:v>193</c:v>
                </c:pt>
                <c:pt idx="13">
                  <c:v>193</c:v>
                </c:pt>
                <c:pt idx="14">
                  <c:v>193</c:v>
                </c:pt>
                <c:pt idx="15">
                  <c:v>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9C-42BD-8DB5-F4DB8511B9E5}"/>
            </c:ext>
          </c:extLst>
        </c:ser>
        <c:ser>
          <c:idx val="5"/>
          <c:order val="5"/>
          <c:tx>
            <c:strRef>
              <c:f>'Movimiento S-N 2 Y 2B'!$AI$63</c:f>
              <c:strCache>
                <c:ptCount val="1"/>
                <c:pt idx="0">
                  <c:v>PROM. DE BUSES 6</c:v>
                </c:pt>
              </c:strCache>
            </c:strRef>
          </c:tx>
          <c:marker>
            <c:symbol val="none"/>
          </c:marker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2B'!$AI$67:$AI$82</c:f>
              <c:numCache>
                <c:formatCode>General</c:formatCode>
                <c:ptCount val="16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C-42BD-8DB5-F4DB8511B9E5}"/>
            </c:ext>
          </c:extLst>
        </c:ser>
        <c:ser>
          <c:idx val="6"/>
          <c:order val="6"/>
          <c:tx>
            <c:strRef>
              <c:f>'Movimiento S-N 2 Y 2B'!$AJ$63</c:f>
              <c:strCache>
                <c:ptCount val="1"/>
                <c:pt idx="0">
                  <c:v>PROM. DE CAMIONES 12</c:v>
                </c:pt>
              </c:strCache>
            </c:strRef>
          </c:tx>
          <c:spPr>
            <a:ln>
              <a:solidFill>
                <a:srgbClr val="00B050"/>
              </a:solidFill>
              <a:prstDash val="sysDash"/>
            </a:ln>
          </c:spPr>
          <c:marker>
            <c:symbol val="none"/>
          </c:marker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2B'!$AJ$67:$AJ$82</c:f>
              <c:numCache>
                <c:formatCode>General</c:formatCode>
                <c:ptCount val="16"/>
                <c:pt idx="0">
                  <c:v>12</c:v>
                </c:pt>
                <c:pt idx="1">
                  <c:v>12</c:v>
                </c:pt>
                <c:pt idx="2">
                  <c:v>12</c:v>
                </c:pt>
                <c:pt idx="3">
                  <c:v>12</c:v>
                </c:pt>
                <c:pt idx="4">
                  <c:v>12</c:v>
                </c:pt>
                <c:pt idx="5">
                  <c:v>12</c:v>
                </c:pt>
                <c:pt idx="6">
                  <c:v>12</c:v>
                </c:pt>
                <c:pt idx="7">
                  <c:v>12</c:v>
                </c:pt>
                <c:pt idx="8">
                  <c:v>12</c:v>
                </c:pt>
                <c:pt idx="9">
                  <c:v>12</c:v>
                </c:pt>
                <c:pt idx="10">
                  <c:v>12</c:v>
                </c:pt>
                <c:pt idx="11">
                  <c:v>12</c:v>
                </c:pt>
                <c:pt idx="12">
                  <c:v>12</c:v>
                </c:pt>
                <c:pt idx="13">
                  <c:v>12</c:v>
                </c:pt>
                <c:pt idx="14">
                  <c:v>12</c:v>
                </c:pt>
                <c:pt idx="15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9C-42BD-8DB5-F4DB8511B9E5}"/>
            </c:ext>
          </c:extLst>
        </c:ser>
        <c:ser>
          <c:idx val="7"/>
          <c:order val="7"/>
          <c:tx>
            <c:strRef>
              <c:f>'Movimiento S-N 2 Y 2B'!$AK$63</c:f>
              <c:strCache>
                <c:ptCount val="1"/>
                <c:pt idx="0">
                  <c:v>PROM. DE MOTOS 219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2B'!$AK$67:$AK$82</c:f>
              <c:numCache>
                <c:formatCode>General</c:formatCode>
                <c:ptCount val="16"/>
                <c:pt idx="0">
                  <c:v>219</c:v>
                </c:pt>
                <c:pt idx="1">
                  <c:v>219</c:v>
                </c:pt>
                <c:pt idx="2">
                  <c:v>219</c:v>
                </c:pt>
                <c:pt idx="3">
                  <c:v>219</c:v>
                </c:pt>
                <c:pt idx="4">
                  <c:v>219</c:v>
                </c:pt>
                <c:pt idx="5">
                  <c:v>219</c:v>
                </c:pt>
                <c:pt idx="6">
                  <c:v>219</c:v>
                </c:pt>
                <c:pt idx="7">
                  <c:v>219</c:v>
                </c:pt>
                <c:pt idx="8">
                  <c:v>219</c:v>
                </c:pt>
                <c:pt idx="9">
                  <c:v>219</c:v>
                </c:pt>
                <c:pt idx="10">
                  <c:v>219</c:v>
                </c:pt>
                <c:pt idx="11">
                  <c:v>219</c:v>
                </c:pt>
                <c:pt idx="12">
                  <c:v>219</c:v>
                </c:pt>
                <c:pt idx="13">
                  <c:v>219</c:v>
                </c:pt>
                <c:pt idx="14">
                  <c:v>219</c:v>
                </c:pt>
                <c:pt idx="15">
                  <c:v>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9C-42BD-8DB5-F4DB8511B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239552"/>
        <c:axId val="180232960"/>
      </c:lineChart>
      <c:catAx>
        <c:axId val="1792395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7976179439152683"/>
              <c:y val="0.859934089839455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0232960"/>
        <c:crosses val="autoZero"/>
        <c:auto val="1"/>
        <c:lblAlgn val="ctr"/>
        <c:lblOffset val="100"/>
        <c:noMultiLvlLbl val="0"/>
      </c:catAx>
      <c:valAx>
        <c:axId val="180232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9239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2B (16:00-20:00) </a:t>
            </a:r>
            <a:r>
              <a:rPr lang="es-CO" sz="105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Inter. Av.Boyaca-Calle 69 B Sur</a:t>
            </a:r>
            <a:r>
              <a:rPr lang="en-US" sz="105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 </a:t>
            </a: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 </a:t>
            </a:r>
            <a:endParaRPr lang="es-CO" sz="1050"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S-N 2 Y 2B'!$AC$2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2B'!$AC$107:$AC$122</c:f>
              <c:numCache>
                <c:formatCode>General</c:formatCode>
                <c:ptCount val="16"/>
                <c:pt idx="0">
                  <c:v>293</c:v>
                </c:pt>
                <c:pt idx="1">
                  <c:v>290</c:v>
                </c:pt>
                <c:pt idx="2">
                  <c:v>308</c:v>
                </c:pt>
                <c:pt idx="3">
                  <c:v>292</c:v>
                </c:pt>
                <c:pt idx="4">
                  <c:v>311</c:v>
                </c:pt>
                <c:pt idx="5">
                  <c:v>308</c:v>
                </c:pt>
                <c:pt idx="6">
                  <c:v>321</c:v>
                </c:pt>
                <c:pt idx="7">
                  <c:v>302</c:v>
                </c:pt>
                <c:pt idx="8">
                  <c:v>241</c:v>
                </c:pt>
                <c:pt idx="9">
                  <c:v>234</c:v>
                </c:pt>
                <c:pt idx="10">
                  <c:v>247</c:v>
                </c:pt>
                <c:pt idx="11">
                  <c:v>160</c:v>
                </c:pt>
                <c:pt idx="12">
                  <c:v>166</c:v>
                </c:pt>
                <c:pt idx="13">
                  <c:v>141</c:v>
                </c:pt>
                <c:pt idx="14">
                  <c:v>128</c:v>
                </c:pt>
                <c:pt idx="15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58-4C72-8E7D-F7321D5CC396}"/>
            </c:ext>
          </c:extLst>
        </c:ser>
        <c:ser>
          <c:idx val="1"/>
          <c:order val="1"/>
          <c:tx>
            <c:strRef>
              <c:f>'Movimiento S-N 2 Y 2B'!$AD$2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2B'!$AD$107:$AD$122</c:f>
              <c:numCache>
                <c:formatCode>General</c:formatCode>
                <c:ptCount val="16"/>
                <c:pt idx="0">
                  <c:v>5</c:v>
                </c:pt>
                <c:pt idx="1">
                  <c:v>7</c:v>
                </c:pt>
                <c:pt idx="2">
                  <c:v>10</c:v>
                </c:pt>
                <c:pt idx="3">
                  <c:v>4</c:v>
                </c:pt>
                <c:pt idx="4">
                  <c:v>17</c:v>
                </c:pt>
                <c:pt idx="5">
                  <c:v>15</c:v>
                </c:pt>
                <c:pt idx="6">
                  <c:v>4</c:v>
                </c:pt>
                <c:pt idx="7">
                  <c:v>11</c:v>
                </c:pt>
                <c:pt idx="8">
                  <c:v>6</c:v>
                </c:pt>
                <c:pt idx="9">
                  <c:v>2</c:v>
                </c:pt>
                <c:pt idx="10">
                  <c:v>6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58-4C72-8E7D-F7321D5CC396}"/>
            </c:ext>
          </c:extLst>
        </c:ser>
        <c:ser>
          <c:idx val="2"/>
          <c:order val="2"/>
          <c:tx>
            <c:strRef>
              <c:f>'Movimiento S-N 2 Y 2B'!$AE$2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2B'!$AE$107:$AE$122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2</c:v>
                </c:pt>
                <c:pt idx="5">
                  <c:v>5</c:v>
                </c:pt>
                <c:pt idx="6">
                  <c:v>2</c:v>
                </c:pt>
                <c:pt idx="7">
                  <c:v>2</c:v>
                </c:pt>
                <c:pt idx="8">
                  <c:v>4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3</c:v>
                </c:pt>
                <c:pt idx="13">
                  <c:v>5</c:v>
                </c:pt>
                <c:pt idx="14">
                  <c:v>2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58-4C72-8E7D-F7321D5CC396}"/>
            </c:ext>
          </c:extLst>
        </c:ser>
        <c:ser>
          <c:idx val="3"/>
          <c:order val="3"/>
          <c:tx>
            <c:strRef>
              <c:f>'Movimiento S-N 2 Y 2B'!$AF$2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2B'!$AF$107:$AF$122</c:f>
              <c:numCache>
                <c:formatCode>General</c:formatCode>
                <c:ptCount val="16"/>
                <c:pt idx="0">
                  <c:v>96</c:v>
                </c:pt>
                <c:pt idx="1">
                  <c:v>104</c:v>
                </c:pt>
                <c:pt idx="2">
                  <c:v>107</c:v>
                </c:pt>
                <c:pt idx="3">
                  <c:v>130</c:v>
                </c:pt>
                <c:pt idx="4">
                  <c:v>97</c:v>
                </c:pt>
                <c:pt idx="5">
                  <c:v>112</c:v>
                </c:pt>
                <c:pt idx="6">
                  <c:v>110</c:v>
                </c:pt>
                <c:pt idx="7">
                  <c:v>101</c:v>
                </c:pt>
                <c:pt idx="8">
                  <c:v>94</c:v>
                </c:pt>
                <c:pt idx="9">
                  <c:v>57</c:v>
                </c:pt>
                <c:pt idx="10">
                  <c:v>68</c:v>
                </c:pt>
                <c:pt idx="11">
                  <c:v>60</c:v>
                </c:pt>
                <c:pt idx="12">
                  <c:v>46</c:v>
                </c:pt>
                <c:pt idx="13">
                  <c:v>51</c:v>
                </c:pt>
                <c:pt idx="14">
                  <c:v>23</c:v>
                </c:pt>
                <c:pt idx="1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58-4C72-8E7D-F7321D5CC39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80596736"/>
        <c:axId val="180598656"/>
      </c:barChart>
      <c:lineChart>
        <c:grouping val="standard"/>
        <c:varyColors val="0"/>
        <c:ser>
          <c:idx val="4"/>
          <c:order val="4"/>
          <c:tx>
            <c:strRef>
              <c:f>'Movimiento S-N 2 Y 2B'!$AH$103</c:f>
              <c:strCache>
                <c:ptCount val="1"/>
                <c:pt idx="0">
                  <c:v>PROM. DE AUTOS 240</c:v>
                </c:pt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2B'!$AH$107:$AH$122</c:f>
              <c:numCache>
                <c:formatCode>General</c:formatCode>
                <c:ptCount val="16"/>
                <c:pt idx="0">
                  <c:v>240</c:v>
                </c:pt>
                <c:pt idx="1">
                  <c:v>240</c:v>
                </c:pt>
                <c:pt idx="2">
                  <c:v>240</c:v>
                </c:pt>
                <c:pt idx="3">
                  <c:v>240</c:v>
                </c:pt>
                <c:pt idx="4">
                  <c:v>240</c:v>
                </c:pt>
                <c:pt idx="5">
                  <c:v>240</c:v>
                </c:pt>
                <c:pt idx="6">
                  <c:v>240</c:v>
                </c:pt>
                <c:pt idx="7">
                  <c:v>240</c:v>
                </c:pt>
                <c:pt idx="8">
                  <c:v>240</c:v>
                </c:pt>
                <c:pt idx="9">
                  <c:v>240</c:v>
                </c:pt>
                <c:pt idx="10">
                  <c:v>240</c:v>
                </c:pt>
                <c:pt idx="11">
                  <c:v>240</c:v>
                </c:pt>
                <c:pt idx="12">
                  <c:v>240</c:v>
                </c:pt>
                <c:pt idx="13">
                  <c:v>240</c:v>
                </c:pt>
                <c:pt idx="14">
                  <c:v>240</c:v>
                </c:pt>
                <c:pt idx="15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A6-44A2-A759-12DD5D683A5B}"/>
            </c:ext>
          </c:extLst>
        </c:ser>
        <c:ser>
          <c:idx val="5"/>
          <c:order val="5"/>
          <c:tx>
            <c:strRef>
              <c:f>'Movimiento S-N 2 Y 2B'!$AI$103</c:f>
              <c:strCache>
                <c:ptCount val="1"/>
                <c:pt idx="0">
                  <c:v>PROM. DE BUSES 6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2B'!$AI$107:$AI$122</c:f>
              <c:numCache>
                <c:formatCode>General</c:formatCode>
                <c:ptCount val="16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A6-44A2-A759-12DD5D683A5B}"/>
            </c:ext>
          </c:extLst>
        </c:ser>
        <c:ser>
          <c:idx val="6"/>
          <c:order val="6"/>
          <c:tx>
            <c:strRef>
              <c:f>'Movimiento S-N 2 Y 2B'!$AJ$103</c:f>
              <c:strCache>
                <c:ptCount val="1"/>
                <c:pt idx="0">
                  <c:v>PROM. DE CAMIONES 3</c:v>
                </c:pt>
              </c:strCache>
            </c:strRef>
          </c:tx>
          <c:spPr>
            <a:ln>
              <a:solidFill>
                <a:srgbClr val="00B050"/>
              </a:solidFill>
              <a:prstDash val="sysDash"/>
            </a:ln>
          </c:spPr>
          <c:marker>
            <c:symbol val="none"/>
          </c:marker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2B'!$AJ$107:$AJ$122</c:f>
              <c:numCache>
                <c:formatCode>General</c:formatCode>
                <c:ptCount val="1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A6-44A2-A759-12DD5D683A5B}"/>
            </c:ext>
          </c:extLst>
        </c:ser>
        <c:ser>
          <c:idx val="7"/>
          <c:order val="7"/>
          <c:tx>
            <c:strRef>
              <c:f>'Movimiento S-N 2 Y 2B'!$AK$103</c:f>
              <c:strCache>
                <c:ptCount val="1"/>
                <c:pt idx="0">
                  <c:v>PROM. DE MOTOS 80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2B'!$AK$107:$AK$122</c:f>
              <c:numCache>
                <c:formatCode>General</c:formatCode>
                <c:ptCount val="16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A6-44A2-A759-12DD5D683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596736"/>
        <c:axId val="180598656"/>
      </c:lineChart>
      <c:catAx>
        <c:axId val="1805967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8124657521274161"/>
              <c:y val="0.8770719395102698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0598656"/>
        <c:crosses val="autoZero"/>
        <c:auto val="1"/>
        <c:lblAlgn val="ctr"/>
        <c:lblOffset val="100"/>
        <c:noMultiLvlLbl val="0"/>
      </c:catAx>
      <c:valAx>
        <c:axId val="18059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0596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5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050"/>
              <a:t>Total Vehiculos Sentido N-S </a:t>
            </a:r>
            <a:r>
              <a:rPr lang="es-CO" sz="105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(6:00-20:00) Inter. Av.Boyaca-Calle 69 B Sur</a:t>
            </a:r>
            <a:r>
              <a:rPr lang="en-US" sz="105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 </a:t>
            </a:r>
            <a:endParaRPr lang="es-CO" sz="1050" b="1" i="0" baseline="0">
              <a:effectLst>
                <a:outerShdw blurRad="50800" dist="38100" dir="5400000" algn="t" rotWithShape="0">
                  <a:srgbClr val="000000">
                    <a:alpha val="40000"/>
                  </a:srgbClr>
                </a:outerShdw>
              </a:effectLst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5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050"/>
              <a:t>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21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1782185232432423E-2"/>
          <c:y val="0.18791543488728854"/>
          <c:w val="0.81643562953513515"/>
          <c:h val="0.62517127178498222"/>
        </c:manualLayout>
      </c:layout>
      <c:pie3DChart>
        <c:varyColors val="1"/>
        <c:ser>
          <c:idx val="0"/>
          <c:order val="0"/>
          <c:tx>
            <c:strRef>
              <c:f>'Movimiento S-N 2 Y 2B'!$R$1:$U$1</c:f>
              <c:strCache>
                <c:ptCount val="4"/>
                <c:pt idx="0">
                  <c:v>PORCENTAJE</c:v>
                </c:pt>
              </c:strCache>
            </c:strRef>
          </c:tx>
          <c:explosion val="3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3121-4EE1-B88D-4E30E87C0DC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3121-4EE1-B88D-4E30E87C0DC8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3121-4EE1-B88D-4E30E87C0DC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3121-4EE1-B88D-4E30E87C0DC8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35EDE5D3-AD12-41F4-A579-2E55E8C8FCAD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3121-4EE1-B88D-4E30E87C0DC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BEB8B44-0D4E-40A4-908B-01212B95DFEE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3121-4EE1-B88D-4E30E87C0DC8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BDD81C7-AD67-4538-BC89-27BD8579F162}" type="CELLRANGE">
                      <a:rPr lang="en-US">
                        <a:solidFill>
                          <a:schemeClr val="bg1"/>
                        </a:solidFill>
                      </a:rPr>
                      <a:pPr>
                        <a:defRPr sz="900" b="0" i="0" u="none" strike="noStrike" kern="1200" baseline="0">
                          <a:solidFill>
                            <a:schemeClr val="bg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3121-4EE1-B88D-4E30E87C0DC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5F021C7F-78CB-43C7-919A-FA009FDCF3EA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3121-4EE1-B88D-4E30E87C0D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'Movimiento S-N 2 Y 2B'!$R$2:$U$2</c:f>
              <c:strCache>
                <c:ptCount val="4"/>
                <c:pt idx="0">
                  <c:v>AUTOS - (15257)</c:v>
                </c:pt>
                <c:pt idx="1">
                  <c:v>BUSES - (3511)</c:v>
                </c:pt>
                <c:pt idx="2">
                  <c:v>CAMIONES - (3408)</c:v>
                </c:pt>
                <c:pt idx="3">
                  <c:v>MOTOS - (7551)</c:v>
                </c:pt>
              </c:strCache>
            </c:strRef>
          </c:cat>
          <c:val>
            <c:numRef>
              <c:f>'Movimiento S-N 2 Y 2B'!$R$13:$U$13</c:f>
              <c:numCache>
                <c:formatCode>00.00"%"</c:formatCode>
                <c:ptCount val="4"/>
                <c:pt idx="0">
                  <c:v>51.323712449961313</c:v>
                </c:pt>
                <c:pt idx="1">
                  <c:v>11.810811719985198</c:v>
                </c:pt>
                <c:pt idx="2">
                  <c:v>11.464325360783127</c:v>
                </c:pt>
                <c:pt idx="3">
                  <c:v>25.401150469270362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'Movimiento S-N 2 Y 2B'!$R$13:$U$13</c15:f>
                <c15:dlblRangeCache>
                  <c:ptCount val="4"/>
                  <c:pt idx="0">
                    <c:v>51,32%</c:v>
                  </c:pt>
                  <c:pt idx="1">
                    <c:v>11,81%</c:v>
                  </c:pt>
                  <c:pt idx="2">
                    <c:v>11,46%</c:v>
                  </c:pt>
                  <c:pt idx="3">
                    <c:v>25,40%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8-3121-4EE1-B88D-4E30E87C0DC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4163988223373575"/>
          <c:y val="0.77295115955405425"/>
          <c:w val="0.49861860781297973"/>
          <c:h val="0.137064028808468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u="none" strike="noStrike" baseline="0" smtClean="0"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Volúmen vehicular </a:t>
            </a:r>
            <a:r>
              <a:rPr lang="es-CO" sz="1050"/>
              <a:t>Movi</a:t>
            </a:r>
            <a:r>
              <a:rPr lang="es-CO" sz="1050" baseline="0"/>
              <a:t> 3 (6:00-10:00) </a:t>
            </a:r>
            <a:r>
              <a:rPr lang="es-CO" sz="105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Inter. Av.Boyaca-Carrera 69 B Sur 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Occ-Ori'!$AC$2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Occ-Ori'!$AC$7:$AC$22</c:f>
              <c:numCache>
                <c:formatCode>General</c:formatCode>
                <c:ptCount val="16"/>
                <c:pt idx="0">
                  <c:v>173</c:v>
                </c:pt>
                <c:pt idx="1">
                  <c:v>168</c:v>
                </c:pt>
                <c:pt idx="2">
                  <c:v>164</c:v>
                </c:pt>
                <c:pt idx="3">
                  <c:v>114</c:v>
                </c:pt>
                <c:pt idx="4">
                  <c:v>87</c:v>
                </c:pt>
                <c:pt idx="5">
                  <c:v>69</c:v>
                </c:pt>
                <c:pt idx="6">
                  <c:v>69</c:v>
                </c:pt>
                <c:pt idx="7">
                  <c:v>78</c:v>
                </c:pt>
                <c:pt idx="8">
                  <c:v>75</c:v>
                </c:pt>
                <c:pt idx="9">
                  <c:v>65</c:v>
                </c:pt>
                <c:pt idx="10">
                  <c:v>77</c:v>
                </c:pt>
                <c:pt idx="11">
                  <c:v>85</c:v>
                </c:pt>
                <c:pt idx="12">
                  <c:v>54</c:v>
                </c:pt>
                <c:pt idx="13">
                  <c:v>74</c:v>
                </c:pt>
                <c:pt idx="14">
                  <c:v>68</c:v>
                </c:pt>
                <c:pt idx="15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F-4EDF-B20D-3DC940148011}"/>
            </c:ext>
          </c:extLst>
        </c:ser>
        <c:ser>
          <c:idx val="1"/>
          <c:order val="1"/>
          <c:tx>
            <c:strRef>
              <c:f>'Movimiento Occ-Ori'!$AD$2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Occ-Ori'!$AD$7:$AD$22</c:f>
              <c:numCache>
                <c:formatCode>General</c:formatCode>
                <c:ptCount val="1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F-4EDF-B20D-3DC940148011}"/>
            </c:ext>
          </c:extLst>
        </c:ser>
        <c:ser>
          <c:idx val="2"/>
          <c:order val="2"/>
          <c:tx>
            <c:strRef>
              <c:f>'Movimiento Occ-Ori'!$AE$2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Occ-Ori'!$AE$7:$AE$22</c:f>
              <c:numCache>
                <c:formatCode>General</c:formatCode>
                <c:ptCount val="16"/>
                <c:pt idx="0">
                  <c:v>11</c:v>
                </c:pt>
                <c:pt idx="1">
                  <c:v>15</c:v>
                </c:pt>
                <c:pt idx="2">
                  <c:v>18</c:v>
                </c:pt>
                <c:pt idx="3">
                  <c:v>6</c:v>
                </c:pt>
                <c:pt idx="4">
                  <c:v>13</c:v>
                </c:pt>
                <c:pt idx="5">
                  <c:v>23</c:v>
                </c:pt>
                <c:pt idx="6">
                  <c:v>17</c:v>
                </c:pt>
                <c:pt idx="7">
                  <c:v>21</c:v>
                </c:pt>
                <c:pt idx="8">
                  <c:v>19</c:v>
                </c:pt>
                <c:pt idx="9">
                  <c:v>17</c:v>
                </c:pt>
                <c:pt idx="10">
                  <c:v>15</c:v>
                </c:pt>
                <c:pt idx="11">
                  <c:v>19</c:v>
                </c:pt>
                <c:pt idx="12">
                  <c:v>15</c:v>
                </c:pt>
                <c:pt idx="13">
                  <c:v>17</c:v>
                </c:pt>
                <c:pt idx="14">
                  <c:v>7</c:v>
                </c:pt>
                <c:pt idx="1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F-4EDF-B20D-3DC940148011}"/>
            </c:ext>
          </c:extLst>
        </c:ser>
        <c:ser>
          <c:idx val="3"/>
          <c:order val="3"/>
          <c:tx>
            <c:strRef>
              <c:f>'Movimiento Occ-Ori'!$AF$2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Occ-Ori'!$AF$7:$AF$22</c:f>
              <c:numCache>
                <c:formatCode>General</c:formatCode>
                <c:ptCount val="16"/>
                <c:pt idx="0">
                  <c:v>68</c:v>
                </c:pt>
                <c:pt idx="1">
                  <c:v>81</c:v>
                </c:pt>
                <c:pt idx="2">
                  <c:v>75</c:v>
                </c:pt>
                <c:pt idx="3">
                  <c:v>60</c:v>
                </c:pt>
                <c:pt idx="4">
                  <c:v>48</c:v>
                </c:pt>
                <c:pt idx="5">
                  <c:v>39</c:v>
                </c:pt>
                <c:pt idx="6">
                  <c:v>25</c:v>
                </c:pt>
                <c:pt idx="7">
                  <c:v>27</c:v>
                </c:pt>
                <c:pt idx="8">
                  <c:v>29</c:v>
                </c:pt>
                <c:pt idx="9">
                  <c:v>30</c:v>
                </c:pt>
                <c:pt idx="10">
                  <c:v>18</c:v>
                </c:pt>
                <c:pt idx="11">
                  <c:v>20</c:v>
                </c:pt>
                <c:pt idx="12">
                  <c:v>28</c:v>
                </c:pt>
                <c:pt idx="13">
                  <c:v>17</c:v>
                </c:pt>
                <c:pt idx="14">
                  <c:v>30</c:v>
                </c:pt>
                <c:pt idx="15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8F-4EDF-B20D-3DC94014801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83257344"/>
        <c:axId val="183263616"/>
      </c:barChart>
      <c:lineChart>
        <c:grouping val="standard"/>
        <c:varyColors val="0"/>
        <c:ser>
          <c:idx val="4"/>
          <c:order val="4"/>
          <c:tx>
            <c:strRef>
              <c:f>'Movimiento Occ-Ori'!$AH$2</c:f>
              <c:strCache>
                <c:ptCount val="1"/>
                <c:pt idx="0">
                  <c:v>PROM. DE AUTOS 96</c:v>
                </c:pt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cat>
            <c:multiLvlStrRef>
              <c:f>'Movimiento Occ-Ori'!$Z$7:$AA$22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Occ-Ori'!$AH$7:$AH$22</c:f>
              <c:numCache>
                <c:formatCode>General</c:formatCode>
                <c:ptCount val="16"/>
                <c:pt idx="0">
                  <c:v>96</c:v>
                </c:pt>
                <c:pt idx="1">
                  <c:v>96</c:v>
                </c:pt>
                <c:pt idx="2">
                  <c:v>96</c:v>
                </c:pt>
                <c:pt idx="3">
                  <c:v>96</c:v>
                </c:pt>
                <c:pt idx="4">
                  <c:v>96</c:v>
                </c:pt>
                <c:pt idx="5">
                  <c:v>96</c:v>
                </c:pt>
                <c:pt idx="6">
                  <c:v>96</c:v>
                </c:pt>
                <c:pt idx="7">
                  <c:v>96</c:v>
                </c:pt>
                <c:pt idx="8">
                  <c:v>96</c:v>
                </c:pt>
                <c:pt idx="9">
                  <c:v>96</c:v>
                </c:pt>
                <c:pt idx="10">
                  <c:v>96</c:v>
                </c:pt>
                <c:pt idx="11">
                  <c:v>96</c:v>
                </c:pt>
                <c:pt idx="12">
                  <c:v>96</c:v>
                </c:pt>
                <c:pt idx="13">
                  <c:v>96</c:v>
                </c:pt>
                <c:pt idx="14">
                  <c:v>96</c:v>
                </c:pt>
                <c:pt idx="15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79-4F67-BEB1-82525BB1FFCB}"/>
            </c:ext>
          </c:extLst>
        </c:ser>
        <c:ser>
          <c:idx val="5"/>
          <c:order val="5"/>
          <c:tx>
            <c:strRef>
              <c:f>'Movimiento Occ-Ori'!$AI$2</c:f>
              <c:strCache>
                <c:ptCount val="1"/>
                <c:pt idx="0">
                  <c:v>PROM. DE BUSES 1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'Movimiento Occ-Ori'!$Z$7:$AA$22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Occ-Ori'!$AI$7:$AI$22</c:f>
              <c:numCache>
                <c:formatCode>General</c:formatCode>
                <c:ptCount val="1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79-4F67-BEB1-82525BB1FFCB}"/>
            </c:ext>
          </c:extLst>
        </c:ser>
        <c:ser>
          <c:idx val="6"/>
          <c:order val="6"/>
          <c:tx>
            <c:strRef>
              <c:f>'Movimiento Occ-Ori'!$AJ$2</c:f>
              <c:strCache>
                <c:ptCount val="1"/>
                <c:pt idx="0">
                  <c:v>PROM. DE CAMIONES 16</c:v>
                </c:pt>
              </c:strCache>
            </c:strRef>
          </c:tx>
          <c:spPr>
            <a:ln>
              <a:solidFill>
                <a:srgbClr val="00B050"/>
              </a:solidFill>
              <a:prstDash val="sysDash"/>
            </a:ln>
          </c:spPr>
          <c:marker>
            <c:symbol val="none"/>
          </c:marker>
          <c:cat>
            <c:multiLvlStrRef>
              <c:f>'Movimiento Occ-Ori'!$Z$7:$AA$22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Occ-Ori'!$AJ$7:$AJ$22</c:f>
              <c:numCache>
                <c:formatCode>General</c:formatCode>
                <c:ptCount val="16"/>
                <c:pt idx="0">
                  <c:v>16</c:v>
                </c:pt>
                <c:pt idx="1">
                  <c:v>16</c:v>
                </c:pt>
                <c:pt idx="2">
                  <c:v>16</c:v>
                </c:pt>
                <c:pt idx="3">
                  <c:v>16</c:v>
                </c:pt>
                <c:pt idx="4">
                  <c:v>16</c:v>
                </c:pt>
                <c:pt idx="5">
                  <c:v>16</c:v>
                </c:pt>
                <c:pt idx="6">
                  <c:v>16</c:v>
                </c:pt>
                <c:pt idx="7">
                  <c:v>16</c:v>
                </c:pt>
                <c:pt idx="8">
                  <c:v>16</c:v>
                </c:pt>
                <c:pt idx="9">
                  <c:v>16</c:v>
                </c:pt>
                <c:pt idx="10">
                  <c:v>16</c:v>
                </c:pt>
                <c:pt idx="11">
                  <c:v>16</c:v>
                </c:pt>
                <c:pt idx="12">
                  <c:v>16</c:v>
                </c:pt>
                <c:pt idx="13">
                  <c:v>16</c:v>
                </c:pt>
                <c:pt idx="14">
                  <c:v>16</c:v>
                </c:pt>
                <c:pt idx="15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79-4F67-BEB1-82525BB1FFCB}"/>
            </c:ext>
          </c:extLst>
        </c:ser>
        <c:ser>
          <c:idx val="7"/>
          <c:order val="7"/>
          <c:tx>
            <c:strRef>
              <c:f>'Movimiento Occ-Ori'!$AK$2</c:f>
              <c:strCache>
                <c:ptCount val="1"/>
                <c:pt idx="0">
                  <c:v>PROM. DE MOTOS 40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multiLvlStrRef>
              <c:f>'Movimiento Occ-Ori'!$Z$7:$AA$22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Occ-Ori'!$AK$7:$AK$22</c:f>
              <c:numCache>
                <c:formatCode>General</c:formatCode>
                <c:ptCount val="16"/>
                <c:pt idx="0">
                  <c:v>40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40</c:v>
                </c:pt>
                <c:pt idx="5">
                  <c:v>40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40</c:v>
                </c:pt>
                <c:pt idx="10">
                  <c:v>40</c:v>
                </c:pt>
                <c:pt idx="11">
                  <c:v>40</c:v>
                </c:pt>
                <c:pt idx="12">
                  <c:v>40</c:v>
                </c:pt>
                <c:pt idx="13">
                  <c:v>40</c:v>
                </c:pt>
                <c:pt idx="14">
                  <c:v>40</c:v>
                </c:pt>
                <c:pt idx="15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79-4F67-BEB1-82525BB1F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257344"/>
        <c:axId val="183263616"/>
      </c:lineChart>
      <c:catAx>
        <c:axId val="183257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7976179439152683"/>
              <c:y val="0.859934089839455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3263616"/>
        <c:crosses val="autoZero"/>
        <c:auto val="1"/>
        <c:lblAlgn val="ctr"/>
        <c:lblOffset val="100"/>
        <c:noMultiLvlLbl val="0"/>
      </c:catAx>
      <c:valAx>
        <c:axId val="18326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layout>
            <c:manualLayout>
              <c:xMode val="edge"/>
              <c:yMode val="edge"/>
              <c:x val="1.6332589033362089E-2"/>
              <c:y val="0.2993335482391928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3257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3 (16:00-20:00) </a:t>
            </a:r>
            <a:r>
              <a:rPr lang="es-CO" sz="105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Inter. Av.Boyaca-Carrera 69 B Sur  </a:t>
            </a:r>
          </a:p>
        </c:rich>
      </c:tx>
      <c:layout>
        <c:manualLayout>
          <c:xMode val="edge"/>
          <c:yMode val="edge"/>
          <c:x val="0.13402005810286396"/>
          <c:y val="4.798630258251592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8467080656711657E-2"/>
          <c:y val="0.10629007233601213"/>
          <c:w val="0.92387997679290368"/>
          <c:h val="0.688608309928385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'Movimiento Occ-Ori'!$AC$2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Occ-Ori'!$AC$47:$AC$62</c:f>
              <c:numCache>
                <c:formatCode>General</c:formatCode>
                <c:ptCount val="16"/>
                <c:pt idx="0">
                  <c:v>82</c:v>
                </c:pt>
                <c:pt idx="1">
                  <c:v>93</c:v>
                </c:pt>
                <c:pt idx="2">
                  <c:v>88</c:v>
                </c:pt>
                <c:pt idx="3">
                  <c:v>77</c:v>
                </c:pt>
                <c:pt idx="4">
                  <c:v>79</c:v>
                </c:pt>
                <c:pt idx="5">
                  <c:v>58</c:v>
                </c:pt>
                <c:pt idx="6">
                  <c:v>58</c:v>
                </c:pt>
                <c:pt idx="7">
                  <c:v>50</c:v>
                </c:pt>
                <c:pt idx="8">
                  <c:v>58</c:v>
                </c:pt>
                <c:pt idx="9">
                  <c:v>46</c:v>
                </c:pt>
                <c:pt idx="10">
                  <c:v>54</c:v>
                </c:pt>
                <c:pt idx="11">
                  <c:v>44</c:v>
                </c:pt>
                <c:pt idx="12">
                  <c:v>8</c:v>
                </c:pt>
                <c:pt idx="13">
                  <c:v>4</c:v>
                </c:pt>
                <c:pt idx="14">
                  <c:v>7</c:v>
                </c:pt>
                <c:pt idx="1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3-4671-AA4F-EEBA69977891}"/>
            </c:ext>
          </c:extLst>
        </c:ser>
        <c:ser>
          <c:idx val="1"/>
          <c:order val="1"/>
          <c:tx>
            <c:strRef>
              <c:f>'Movimiento Occ-Ori'!$AD$2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Occ-Ori'!$AD$47:$AD$62</c:f>
              <c:numCache>
                <c:formatCode>General</c:formatCode>
                <c:ptCount val="16"/>
                <c:pt idx="0">
                  <c:v>4</c:v>
                </c:pt>
                <c:pt idx="1">
                  <c:v>6</c:v>
                </c:pt>
                <c:pt idx="2">
                  <c:v>4</c:v>
                </c:pt>
                <c:pt idx="3">
                  <c:v>6</c:v>
                </c:pt>
                <c:pt idx="4">
                  <c:v>5</c:v>
                </c:pt>
                <c:pt idx="5">
                  <c:v>3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1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A3-4671-AA4F-EEBA69977891}"/>
            </c:ext>
          </c:extLst>
        </c:ser>
        <c:ser>
          <c:idx val="2"/>
          <c:order val="2"/>
          <c:tx>
            <c:strRef>
              <c:f>'Movimiento Occ-Ori'!$AE$2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Occ-Ori'!$AE$47:$AE$62</c:f>
              <c:numCache>
                <c:formatCode>General</c:formatCode>
                <c:ptCount val="16"/>
                <c:pt idx="0">
                  <c:v>13</c:v>
                </c:pt>
                <c:pt idx="1">
                  <c:v>5</c:v>
                </c:pt>
                <c:pt idx="2">
                  <c:v>8</c:v>
                </c:pt>
                <c:pt idx="3">
                  <c:v>6</c:v>
                </c:pt>
                <c:pt idx="4">
                  <c:v>5</c:v>
                </c:pt>
                <c:pt idx="5">
                  <c:v>9</c:v>
                </c:pt>
                <c:pt idx="6">
                  <c:v>8</c:v>
                </c:pt>
                <c:pt idx="7">
                  <c:v>9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A3-4671-AA4F-EEBA69977891}"/>
            </c:ext>
          </c:extLst>
        </c:ser>
        <c:ser>
          <c:idx val="3"/>
          <c:order val="3"/>
          <c:tx>
            <c:strRef>
              <c:f>'Movimiento Occ-Ori'!$AF$2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Occ-Ori'!$AF$47:$AF$62</c:f>
              <c:numCache>
                <c:formatCode>General</c:formatCode>
                <c:ptCount val="16"/>
                <c:pt idx="0">
                  <c:v>26</c:v>
                </c:pt>
                <c:pt idx="1">
                  <c:v>17</c:v>
                </c:pt>
                <c:pt idx="2">
                  <c:v>16</c:v>
                </c:pt>
                <c:pt idx="3">
                  <c:v>26</c:v>
                </c:pt>
                <c:pt idx="4">
                  <c:v>24</c:v>
                </c:pt>
                <c:pt idx="5">
                  <c:v>14</c:v>
                </c:pt>
                <c:pt idx="6">
                  <c:v>18</c:v>
                </c:pt>
                <c:pt idx="7">
                  <c:v>25</c:v>
                </c:pt>
                <c:pt idx="8">
                  <c:v>14</c:v>
                </c:pt>
                <c:pt idx="9">
                  <c:v>10</c:v>
                </c:pt>
                <c:pt idx="10">
                  <c:v>17</c:v>
                </c:pt>
                <c:pt idx="11">
                  <c:v>7</c:v>
                </c:pt>
                <c:pt idx="12">
                  <c:v>5</c:v>
                </c:pt>
                <c:pt idx="13">
                  <c:v>5</c:v>
                </c:pt>
                <c:pt idx="14">
                  <c:v>8</c:v>
                </c:pt>
                <c:pt idx="1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A3-4671-AA4F-EEBA6997789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83405952"/>
        <c:axId val="183424512"/>
      </c:barChart>
      <c:lineChart>
        <c:grouping val="standard"/>
        <c:varyColors val="0"/>
        <c:ser>
          <c:idx val="4"/>
          <c:order val="4"/>
          <c:tx>
            <c:strRef>
              <c:f>'Movimiento Occ-Ori'!$AH$42</c:f>
              <c:strCache>
                <c:ptCount val="1"/>
                <c:pt idx="0">
                  <c:v>PROM. DE AUTOS 51</c:v>
                </c:pt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cat>
            <c:multiLvlStrRef>
              <c:f>'Movimiento Occ-Ori'!$Z$47:$AA$62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Occ-Ori'!$AH$47:$AH$62</c:f>
              <c:numCache>
                <c:formatCode>General</c:formatCode>
                <c:ptCount val="16"/>
                <c:pt idx="0">
                  <c:v>51</c:v>
                </c:pt>
                <c:pt idx="1">
                  <c:v>51</c:v>
                </c:pt>
                <c:pt idx="2">
                  <c:v>51</c:v>
                </c:pt>
                <c:pt idx="3">
                  <c:v>51</c:v>
                </c:pt>
                <c:pt idx="4">
                  <c:v>51</c:v>
                </c:pt>
                <c:pt idx="5">
                  <c:v>51</c:v>
                </c:pt>
                <c:pt idx="6">
                  <c:v>51</c:v>
                </c:pt>
                <c:pt idx="7">
                  <c:v>51</c:v>
                </c:pt>
                <c:pt idx="8">
                  <c:v>51</c:v>
                </c:pt>
                <c:pt idx="9">
                  <c:v>51</c:v>
                </c:pt>
                <c:pt idx="10">
                  <c:v>51</c:v>
                </c:pt>
                <c:pt idx="11">
                  <c:v>51</c:v>
                </c:pt>
                <c:pt idx="12">
                  <c:v>51</c:v>
                </c:pt>
                <c:pt idx="13">
                  <c:v>51</c:v>
                </c:pt>
                <c:pt idx="14">
                  <c:v>51</c:v>
                </c:pt>
                <c:pt idx="15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E6-44BE-89AF-18FCFDD71AF6}"/>
            </c:ext>
          </c:extLst>
        </c:ser>
        <c:ser>
          <c:idx val="5"/>
          <c:order val="5"/>
          <c:tx>
            <c:strRef>
              <c:f>'Movimiento Occ-Ori'!$AI$42</c:f>
              <c:strCache>
                <c:ptCount val="1"/>
                <c:pt idx="0">
                  <c:v>PROM. DE BUSES 3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'Movimiento Occ-Ori'!$Z$47:$AA$62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Occ-Ori'!$AI$47:$AI$62</c:f>
              <c:numCache>
                <c:formatCode>General</c:formatCode>
                <c:ptCount val="1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E6-44BE-89AF-18FCFDD71AF6}"/>
            </c:ext>
          </c:extLst>
        </c:ser>
        <c:ser>
          <c:idx val="6"/>
          <c:order val="6"/>
          <c:tx>
            <c:strRef>
              <c:f>'Movimiento Occ-Ori'!$AJ$42</c:f>
              <c:strCache>
                <c:ptCount val="1"/>
                <c:pt idx="0">
                  <c:v>PROM. DE CAMIONES 5</c:v>
                </c:pt>
              </c:strCache>
            </c:strRef>
          </c:tx>
          <c:spPr>
            <a:ln>
              <a:solidFill>
                <a:srgbClr val="00B050"/>
              </a:solidFill>
              <a:prstDash val="sysDash"/>
            </a:ln>
          </c:spPr>
          <c:marker>
            <c:symbol val="none"/>
          </c:marker>
          <c:cat>
            <c:multiLvlStrRef>
              <c:f>'Movimiento Occ-Ori'!$Z$47:$AA$62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Occ-Ori'!$AJ$47:$AJ$62</c:f>
              <c:numCache>
                <c:formatCode>General</c:formatCode>
                <c:ptCount val="1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E6-44BE-89AF-18FCFDD71AF6}"/>
            </c:ext>
          </c:extLst>
        </c:ser>
        <c:ser>
          <c:idx val="7"/>
          <c:order val="7"/>
          <c:tx>
            <c:strRef>
              <c:f>'Movimiento Occ-Ori'!$AK$42</c:f>
              <c:strCache>
                <c:ptCount val="1"/>
                <c:pt idx="0">
                  <c:v>PROM. DE MOTOS 15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multiLvlStrRef>
              <c:f>'Movimiento Occ-Ori'!$Z$47:$AA$62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Occ-Ori'!$AK$47:$AK$62</c:f>
              <c:numCache>
                <c:formatCode>General</c:formatCode>
                <c:ptCount val="16"/>
                <c:pt idx="0">
                  <c:v>15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E6-44BE-89AF-18FCFDD71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405952"/>
        <c:axId val="183424512"/>
      </c:lineChart>
      <c:catAx>
        <c:axId val="1834059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7976179439152683"/>
              <c:y val="0.859934089839455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3424512"/>
        <c:crosses val="autoZero"/>
        <c:auto val="1"/>
        <c:lblAlgn val="ctr"/>
        <c:lblOffset val="100"/>
        <c:noMultiLvlLbl val="0"/>
      </c:catAx>
      <c:valAx>
        <c:axId val="18342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3405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420231481481479"/>
          <c:y val="0.89400361429026243"/>
          <c:w val="0.80328225308641976"/>
          <c:h val="0.105996385709737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5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050"/>
              <a:t>Total Vehiculos Sentido Occ-Ori </a:t>
            </a:r>
            <a:r>
              <a:rPr lang="es-CO" sz="105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(6:00-20:00) Inter. Av.Boyaca-Carrera 69 B Sur  </a:t>
            </a:r>
          </a:p>
        </c:rich>
      </c:tx>
      <c:layout>
        <c:manualLayout>
          <c:xMode val="edge"/>
          <c:yMode val="edge"/>
          <c:x val="0.10782667851241756"/>
          <c:y val="1.52035289215775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5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21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1796339450349408E-2"/>
          <c:y val="0.15850823514439344"/>
          <c:w val="0.9536868208008169"/>
          <c:h val="0.74720916100601942"/>
        </c:manualLayout>
      </c:layout>
      <c:pie3DChart>
        <c:varyColors val="1"/>
        <c:ser>
          <c:idx val="0"/>
          <c:order val="0"/>
          <c:tx>
            <c:strRef>
              <c:f>'Movimiento Occ-Ori'!$R$1:$U$1</c:f>
              <c:strCache>
                <c:ptCount val="4"/>
                <c:pt idx="0">
                  <c:v>PORCENTAJE</c:v>
                </c:pt>
              </c:strCache>
            </c:strRef>
          </c:tx>
          <c:explosion val="25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EC80-4765-8E35-03A87265856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EC80-4765-8E35-03A872658562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EC80-4765-8E35-03A87265856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EC80-4765-8E35-03A872658562}"/>
              </c:ext>
            </c:extLst>
          </c:dPt>
          <c:dLbls>
            <c:dLbl>
              <c:idx val="1"/>
              <c:layout>
                <c:manualLayout>
                  <c:x val="-1.4334436144733297E-2"/>
                  <c:y val="-0.107002447138322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80-4765-8E35-03A8726585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'Movimiento Occ-Ori'!$R$2:$U$2</c:f>
              <c:strCache>
                <c:ptCount val="4"/>
                <c:pt idx="0">
                  <c:v>AUTOS - (4845)</c:v>
                </c:pt>
                <c:pt idx="1">
                  <c:v>BUSES - (146)</c:v>
                </c:pt>
                <c:pt idx="2">
                  <c:v>CAMIONES - (643)</c:v>
                </c:pt>
                <c:pt idx="3">
                  <c:v>MOTOS - (1505)</c:v>
                </c:pt>
              </c:strCache>
            </c:strRef>
          </c:cat>
          <c:val>
            <c:numRef>
              <c:f>'Movimiento Occ-Ori'!$R$13:$U$13</c:f>
              <c:numCache>
                <c:formatCode>00.00"%"</c:formatCode>
                <c:ptCount val="4"/>
                <c:pt idx="0">
                  <c:v>67.866647989914554</c:v>
                </c:pt>
                <c:pt idx="1">
                  <c:v>2.04510435635243</c:v>
                </c:pt>
                <c:pt idx="2">
                  <c:v>9.0068637064014556</c:v>
                </c:pt>
                <c:pt idx="3">
                  <c:v>21.08138394733156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C80-4765-8E35-03A872658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494937643774141"/>
          <c:y val="0.89610071071222785"/>
          <c:w val="0.52455553829112178"/>
          <c:h val="7.577759107864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u="none" strike="noStrike" baseline="0" smtClean="0"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Volúmen vehicular </a:t>
            </a:r>
            <a:r>
              <a:rPr lang="es-CO" sz="1050"/>
              <a:t>Movi</a:t>
            </a:r>
            <a:r>
              <a:rPr lang="es-CO" sz="1050" baseline="0"/>
              <a:t> 4 (6:00-10:00) </a:t>
            </a:r>
            <a:r>
              <a:rPr lang="es-CO" sz="105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Inter. Av.Boyaca-Carrera 69 B Sur  </a:t>
            </a:r>
          </a:p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endParaRPr lang="es-CO" sz="105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Ori-Occ'!$AC$2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Ori-Occ'!$AC$7:$AC$22</c:f>
              <c:numCache>
                <c:formatCode>General</c:formatCode>
                <c:ptCount val="16"/>
                <c:pt idx="0">
                  <c:v>31</c:v>
                </c:pt>
                <c:pt idx="1">
                  <c:v>37</c:v>
                </c:pt>
                <c:pt idx="2">
                  <c:v>32</c:v>
                </c:pt>
                <c:pt idx="3">
                  <c:v>43</c:v>
                </c:pt>
                <c:pt idx="4">
                  <c:v>38</c:v>
                </c:pt>
                <c:pt idx="5">
                  <c:v>47</c:v>
                </c:pt>
                <c:pt idx="6">
                  <c:v>43</c:v>
                </c:pt>
                <c:pt idx="7">
                  <c:v>51</c:v>
                </c:pt>
                <c:pt idx="8">
                  <c:v>52</c:v>
                </c:pt>
                <c:pt idx="9">
                  <c:v>64</c:v>
                </c:pt>
                <c:pt idx="10">
                  <c:v>52</c:v>
                </c:pt>
                <c:pt idx="11">
                  <c:v>73</c:v>
                </c:pt>
                <c:pt idx="12">
                  <c:v>66</c:v>
                </c:pt>
                <c:pt idx="13">
                  <c:v>55</c:v>
                </c:pt>
                <c:pt idx="14">
                  <c:v>71</c:v>
                </c:pt>
                <c:pt idx="15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86-4FA2-AE26-8778F86B8775}"/>
            </c:ext>
          </c:extLst>
        </c:ser>
        <c:ser>
          <c:idx val="1"/>
          <c:order val="1"/>
          <c:tx>
            <c:strRef>
              <c:f>'Movimiento Ori-Occ'!$AD$2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Ori-Occ'!$AD$7:$AD$22</c:f>
              <c:numCache>
                <c:formatCode>General</c:formatCode>
                <c:ptCount val="16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7</c:v>
                </c:pt>
                <c:pt idx="13">
                  <c:v>6</c:v>
                </c:pt>
                <c:pt idx="14">
                  <c:v>2</c:v>
                </c:pt>
                <c:pt idx="1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86-4FA2-AE26-8778F86B8775}"/>
            </c:ext>
          </c:extLst>
        </c:ser>
        <c:ser>
          <c:idx val="2"/>
          <c:order val="2"/>
          <c:tx>
            <c:strRef>
              <c:f>'Movimiento Ori-Occ'!$AE$2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Ori-Occ'!$AE$7:$AE$22</c:f>
              <c:numCache>
                <c:formatCode>General</c:formatCode>
                <c:ptCount val="16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5</c:v>
                </c:pt>
                <c:pt idx="4">
                  <c:v>5</c:v>
                </c:pt>
                <c:pt idx="5">
                  <c:v>4</c:v>
                </c:pt>
                <c:pt idx="6">
                  <c:v>8</c:v>
                </c:pt>
                <c:pt idx="7">
                  <c:v>7</c:v>
                </c:pt>
                <c:pt idx="8">
                  <c:v>12</c:v>
                </c:pt>
                <c:pt idx="9">
                  <c:v>16</c:v>
                </c:pt>
                <c:pt idx="10">
                  <c:v>12</c:v>
                </c:pt>
                <c:pt idx="11">
                  <c:v>11</c:v>
                </c:pt>
                <c:pt idx="12">
                  <c:v>13</c:v>
                </c:pt>
                <c:pt idx="13">
                  <c:v>10</c:v>
                </c:pt>
                <c:pt idx="14">
                  <c:v>18</c:v>
                </c:pt>
                <c:pt idx="1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86-4FA2-AE26-8778F86B8775}"/>
            </c:ext>
          </c:extLst>
        </c:ser>
        <c:ser>
          <c:idx val="3"/>
          <c:order val="3"/>
          <c:tx>
            <c:strRef>
              <c:f>'Movimiento Ori-Occ'!$AF$2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Ori-Occ'!$AF$7:$AF$22</c:f>
              <c:numCache>
                <c:formatCode>General</c:formatCode>
                <c:ptCount val="16"/>
                <c:pt idx="0">
                  <c:v>11</c:v>
                </c:pt>
                <c:pt idx="1">
                  <c:v>10</c:v>
                </c:pt>
                <c:pt idx="2">
                  <c:v>32</c:v>
                </c:pt>
                <c:pt idx="3">
                  <c:v>62</c:v>
                </c:pt>
                <c:pt idx="4">
                  <c:v>47</c:v>
                </c:pt>
                <c:pt idx="5">
                  <c:v>40</c:v>
                </c:pt>
                <c:pt idx="6">
                  <c:v>19</c:v>
                </c:pt>
                <c:pt idx="7">
                  <c:v>14</c:v>
                </c:pt>
                <c:pt idx="8">
                  <c:v>21</c:v>
                </c:pt>
                <c:pt idx="9">
                  <c:v>36</c:v>
                </c:pt>
                <c:pt idx="10">
                  <c:v>27</c:v>
                </c:pt>
                <c:pt idx="11">
                  <c:v>21</c:v>
                </c:pt>
                <c:pt idx="12">
                  <c:v>24</c:v>
                </c:pt>
                <c:pt idx="13">
                  <c:v>33</c:v>
                </c:pt>
                <c:pt idx="14">
                  <c:v>37</c:v>
                </c:pt>
                <c:pt idx="15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86-4FA2-AE26-8778F86B87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94560000"/>
        <c:axId val="194561920"/>
      </c:barChart>
      <c:lineChart>
        <c:grouping val="standard"/>
        <c:varyColors val="0"/>
        <c:ser>
          <c:idx val="4"/>
          <c:order val="4"/>
          <c:tx>
            <c:strRef>
              <c:f>'Movimiento Ori-Occ'!$AH$2</c:f>
              <c:strCache>
                <c:ptCount val="1"/>
                <c:pt idx="0">
                  <c:v>PROM. DE AUTOS 48</c:v>
                </c:pt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cat>
            <c:multiLvlStrRef>
              <c:f>'Movimiento Ori-Occ'!$Z$7:$AA$22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Ori-Occ'!$AH$7:$AH$22</c:f>
              <c:numCache>
                <c:formatCode>General</c:formatCode>
                <c:ptCount val="16"/>
                <c:pt idx="0">
                  <c:v>48</c:v>
                </c:pt>
                <c:pt idx="1">
                  <c:v>48</c:v>
                </c:pt>
                <c:pt idx="2">
                  <c:v>48</c:v>
                </c:pt>
                <c:pt idx="3">
                  <c:v>48</c:v>
                </c:pt>
                <c:pt idx="4">
                  <c:v>48</c:v>
                </c:pt>
                <c:pt idx="5">
                  <c:v>48</c:v>
                </c:pt>
                <c:pt idx="6">
                  <c:v>48</c:v>
                </c:pt>
                <c:pt idx="7">
                  <c:v>48</c:v>
                </c:pt>
                <c:pt idx="8">
                  <c:v>48</c:v>
                </c:pt>
                <c:pt idx="9">
                  <c:v>48</c:v>
                </c:pt>
                <c:pt idx="10">
                  <c:v>48</c:v>
                </c:pt>
                <c:pt idx="11">
                  <c:v>48</c:v>
                </c:pt>
                <c:pt idx="12">
                  <c:v>48</c:v>
                </c:pt>
                <c:pt idx="13">
                  <c:v>48</c:v>
                </c:pt>
                <c:pt idx="14">
                  <c:v>48</c:v>
                </c:pt>
                <c:pt idx="15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D2-4781-B3FE-5062C0CE589E}"/>
            </c:ext>
          </c:extLst>
        </c:ser>
        <c:ser>
          <c:idx val="5"/>
          <c:order val="5"/>
          <c:tx>
            <c:strRef>
              <c:f>'Movimiento Ori-Occ'!$AI$2</c:f>
              <c:strCache>
                <c:ptCount val="1"/>
                <c:pt idx="0">
                  <c:v>PROM. DE BUSES 3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'Movimiento Ori-Occ'!$Z$7:$AA$22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Ori-Occ'!$AI$7:$AI$22</c:f>
              <c:numCache>
                <c:formatCode>General</c:formatCode>
                <c:ptCount val="1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2-4781-B3FE-5062C0CE589E}"/>
            </c:ext>
          </c:extLst>
        </c:ser>
        <c:ser>
          <c:idx val="6"/>
          <c:order val="6"/>
          <c:tx>
            <c:strRef>
              <c:f>'Movimiento Ori-Occ'!$AJ$2</c:f>
              <c:strCache>
                <c:ptCount val="1"/>
                <c:pt idx="0">
                  <c:v>PROM. DE CAMIONES 9</c:v>
                </c:pt>
              </c:strCache>
            </c:strRef>
          </c:tx>
          <c:spPr>
            <a:ln>
              <a:solidFill>
                <a:srgbClr val="00B050"/>
              </a:solidFill>
              <a:prstDash val="sysDash"/>
            </a:ln>
          </c:spPr>
          <c:marker>
            <c:symbol val="none"/>
          </c:marker>
          <c:cat>
            <c:multiLvlStrRef>
              <c:f>'Movimiento Ori-Occ'!$Z$7:$AA$22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Ori-Occ'!$AJ$7:$AJ$22</c:f>
              <c:numCache>
                <c:formatCode>General</c:formatCode>
                <c:ptCount val="16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D2-4781-B3FE-5062C0CE589E}"/>
            </c:ext>
          </c:extLst>
        </c:ser>
        <c:ser>
          <c:idx val="7"/>
          <c:order val="7"/>
          <c:tx>
            <c:strRef>
              <c:f>'Movimiento Ori-Occ'!$AK$2</c:f>
              <c:strCache>
                <c:ptCount val="1"/>
                <c:pt idx="0">
                  <c:v>PROM. DE MOTOS 28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multiLvlStrRef>
              <c:f>'Movimiento Ori-Occ'!$Z$7:$AA$22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Ori-Occ'!$AK$7:$AK$22</c:f>
              <c:numCache>
                <c:formatCode>General</c:formatCode>
                <c:ptCount val="16"/>
                <c:pt idx="0">
                  <c:v>28</c:v>
                </c:pt>
                <c:pt idx="1">
                  <c:v>28</c:v>
                </c:pt>
                <c:pt idx="2">
                  <c:v>28</c:v>
                </c:pt>
                <c:pt idx="3">
                  <c:v>28</c:v>
                </c:pt>
                <c:pt idx="4">
                  <c:v>28</c:v>
                </c:pt>
                <c:pt idx="5">
                  <c:v>28</c:v>
                </c:pt>
                <c:pt idx="6">
                  <c:v>28</c:v>
                </c:pt>
                <c:pt idx="7">
                  <c:v>28</c:v>
                </c:pt>
                <c:pt idx="8">
                  <c:v>28</c:v>
                </c:pt>
                <c:pt idx="9">
                  <c:v>28</c:v>
                </c:pt>
                <c:pt idx="10">
                  <c:v>28</c:v>
                </c:pt>
                <c:pt idx="11">
                  <c:v>28</c:v>
                </c:pt>
                <c:pt idx="12">
                  <c:v>28</c:v>
                </c:pt>
                <c:pt idx="13">
                  <c:v>28</c:v>
                </c:pt>
                <c:pt idx="14">
                  <c:v>28</c:v>
                </c:pt>
                <c:pt idx="15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D2-4781-B3FE-5062C0CE5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560000"/>
        <c:axId val="194561920"/>
      </c:lineChart>
      <c:catAx>
        <c:axId val="1945600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7976179439152683"/>
              <c:y val="0.859934089839455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4561920"/>
        <c:crosses val="autoZero"/>
        <c:auto val="1"/>
        <c:lblAlgn val="ctr"/>
        <c:lblOffset val="100"/>
        <c:noMultiLvlLbl val="0"/>
      </c:catAx>
      <c:valAx>
        <c:axId val="19456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layout>
            <c:manualLayout>
              <c:xMode val="edge"/>
              <c:yMode val="edge"/>
              <c:x val="1.6332589033362089E-2"/>
              <c:y val="0.2993335482391928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4560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400">
                <a:effectLst/>
              </a:rPr>
              <a:t>Volumen Equivalente al Vehículo Tipo Auto Sentido Sur</a:t>
            </a:r>
            <a:r>
              <a:rPr lang="es-CO" sz="1400" baseline="0">
                <a:effectLst/>
              </a:rPr>
              <a:t> </a:t>
            </a:r>
            <a:r>
              <a:rPr lang="es-CO" sz="1400">
                <a:effectLst/>
              </a:rPr>
              <a:t>-</a:t>
            </a:r>
            <a:r>
              <a:rPr lang="es-CO" sz="1600" b="1" i="0" u="none" strike="noStrike" baseline="0">
                <a:effectLst/>
              </a:rPr>
              <a:t> Norte </a:t>
            </a:r>
            <a:r>
              <a:rPr lang="es-CO" sz="1400">
                <a:effectLst/>
              </a:rPr>
              <a:t>Inter. Av. Boyacá con Carrera 69B Sur (06:00 a 10:00) y (16:00 a 20:00)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9.9062222222222218E-2"/>
          <c:y val="0.10806147482894531"/>
          <c:w val="0.86099421037488344"/>
          <c:h val="0.7042279597465935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'VHMD-FHMD'!$I$3</c:f>
              <c:strCache>
                <c:ptCount val="1"/>
                <c:pt idx="0">
                  <c:v>AUTOS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'VHMD-FHMD'!$A$64:$B$123</c15:sqref>
                  </c15:fullRef>
                </c:ext>
              </c:extLst>
              <c:f>('VHMD-FHMD'!$A$68:$B$83,'VHMD-FHMD'!$A$108:$B$123)</c:f>
              <c:multiLvlStrCache>
                <c:ptCount val="32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  <c:pt idx="16">
                    <c:v>16:15</c:v>
                  </c:pt>
                  <c:pt idx="17">
                    <c:v>16:30</c:v>
                  </c:pt>
                  <c:pt idx="18">
                    <c:v>16:45</c:v>
                  </c:pt>
                  <c:pt idx="19">
                    <c:v>17:00</c:v>
                  </c:pt>
                  <c:pt idx="20">
                    <c:v>17:15</c:v>
                  </c:pt>
                  <c:pt idx="21">
                    <c:v>17:30</c:v>
                  </c:pt>
                  <c:pt idx="22">
                    <c:v>17:45</c:v>
                  </c:pt>
                  <c:pt idx="23">
                    <c:v>18:00</c:v>
                  </c:pt>
                  <c:pt idx="24">
                    <c:v>18:15</c:v>
                  </c:pt>
                  <c:pt idx="25">
                    <c:v>18:30</c:v>
                  </c:pt>
                  <c:pt idx="26">
                    <c:v>18:45</c:v>
                  </c:pt>
                  <c:pt idx="27">
                    <c:v>19:00</c:v>
                  </c:pt>
                  <c:pt idx="28">
                    <c:v>19:15</c:v>
                  </c:pt>
                  <c:pt idx="29">
                    <c:v>19:30</c:v>
                  </c:pt>
                  <c:pt idx="30">
                    <c:v>19:45</c:v>
                  </c:pt>
                  <c:pt idx="31">
                    <c:v>20:00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  <c:pt idx="16">
                    <c:v>16:00</c:v>
                  </c:pt>
                  <c:pt idx="17">
                    <c:v>16:15</c:v>
                  </c:pt>
                  <c:pt idx="18">
                    <c:v>16:30</c:v>
                  </c:pt>
                  <c:pt idx="19">
                    <c:v>16:45</c:v>
                  </c:pt>
                  <c:pt idx="20">
                    <c:v>17:00</c:v>
                  </c:pt>
                  <c:pt idx="21">
                    <c:v>17:15</c:v>
                  </c:pt>
                  <c:pt idx="22">
                    <c:v>17:30</c:v>
                  </c:pt>
                  <c:pt idx="23">
                    <c:v>17:45</c:v>
                  </c:pt>
                  <c:pt idx="24">
                    <c:v>18:00</c:v>
                  </c:pt>
                  <c:pt idx="25">
                    <c:v>18:15</c:v>
                  </c:pt>
                  <c:pt idx="26">
                    <c:v>18:30</c:v>
                  </c:pt>
                  <c:pt idx="27">
                    <c:v>18:45</c:v>
                  </c:pt>
                  <c:pt idx="28">
                    <c:v>19:00</c:v>
                  </c:pt>
                  <c:pt idx="29">
                    <c:v>19:15</c:v>
                  </c:pt>
                  <c:pt idx="30">
                    <c:v>19:30</c:v>
                  </c:pt>
                  <c:pt idx="31">
                    <c:v>19:45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'VHMD-FHMD'!$I$64:$I$123</c15:sqref>
                  </c15:fullRef>
                </c:ext>
              </c:extLst>
              <c:f>('VHMD-FHMD'!$I$68:$I$83,'VHMD-FHMD'!$I$108:$I$123)</c:f>
              <c:numCache>
                <c:formatCode>0</c:formatCode>
                <c:ptCount val="32"/>
                <c:pt idx="0">
                  <c:v>249</c:v>
                </c:pt>
                <c:pt idx="1">
                  <c:v>225</c:v>
                </c:pt>
                <c:pt idx="2">
                  <c:v>204</c:v>
                </c:pt>
                <c:pt idx="3">
                  <c:v>271</c:v>
                </c:pt>
                <c:pt idx="4">
                  <c:v>297</c:v>
                </c:pt>
                <c:pt idx="5">
                  <c:v>160</c:v>
                </c:pt>
                <c:pt idx="6">
                  <c:v>206</c:v>
                </c:pt>
                <c:pt idx="7">
                  <c:v>245</c:v>
                </c:pt>
                <c:pt idx="8">
                  <c:v>217</c:v>
                </c:pt>
                <c:pt idx="9">
                  <c:v>179</c:v>
                </c:pt>
                <c:pt idx="10">
                  <c:v>193</c:v>
                </c:pt>
                <c:pt idx="11">
                  <c:v>257</c:v>
                </c:pt>
                <c:pt idx="12">
                  <c:v>232</c:v>
                </c:pt>
                <c:pt idx="13">
                  <c:v>229</c:v>
                </c:pt>
                <c:pt idx="14">
                  <c:v>247</c:v>
                </c:pt>
                <c:pt idx="15">
                  <c:v>264</c:v>
                </c:pt>
                <c:pt idx="16">
                  <c:v>333</c:v>
                </c:pt>
                <c:pt idx="17">
                  <c:v>327</c:v>
                </c:pt>
                <c:pt idx="18">
                  <c:v>356</c:v>
                </c:pt>
                <c:pt idx="19">
                  <c:v>329</c:v>
                </c:pt>
                <c:pt idx="20">
                  <c:v>345</c:v>
                </c:pt>
                <c:pt idx="21">
                  <c:v>337</c:v>
                </c:pt>
                <c:pt idx="22">
                  <c:v>388</c:v>
                </c:pt>
                <c:pt idx="23">
                  <c:v>340</c:v>
                </c:pt>
                <c:pt idx="24">
                  <c:v>298</c:v>
                </c:pt>
                <c:pt idx="25">
                  <c:v>293</c:v>
                </c:pt>
                <c:pt idx="26">
                  <c:v>326</c:v>
                </c:pt>
                <c:pt idx="27">
                  <c:v>235</c:v>
                </c:pt>
                <c:pt idx="28">
                  <c:v>243</c:v>
                </c:pt>
                <c:pt idx="29">
                  <c:v>254</c:v>
                </c:pt>
                <c:pt idx="30">
                  <c:v>214</c:v>
                </c:pt>
                <c:pt idx="31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E3-4228-9667-7D5913492D19}"/>
            </c:ext>
          </c:extLst>
        </c:ser>
        <c:ser>
          <c:idx val="2"/>
          <c:order val="2"/>
          <c:tx>
            <c:strRef>
              <c:f>'VHMD-FHMD'!$J$3</c:f>
              <c:strCache>
                <c:ptCount val="1"/>
                <c:pt idx="0">
                  <c:v>BUSES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'VHMD-FHMD'!$A$64:$B$123</c15:sqref>
                  </c15:fullRef>
                </c:ext>
              </c:extLst>
              <c:f>('VHMD-FHMD'!$A$68:$B$83,'VHMD-FHMD'!$A$108:$B$123)</c:f>
              <c:multiLvlStrCache>
                <c:ptCount val="32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  <c:pt idx="16">
                    <c:v>16:15</c:v>
                  </c:pt>
                  <c:pt idx="17">
                    <c:v>16:30</c:v>
                  </c:pt>
                  <c:pt idx="18">
                    <c:v>16:45</c:v>
                  </c:pt>
                  <c:pt idx="19">
                    <c:v>17:00</c:v>
                  </c:pt>
                  <c:pt idx="20">
                    <c:v>17:15</c:v>
                  </c:pt>
                  <c:pt idx="21">
                    <c:v>17:30</c:v>
                  </c:pt>
                  <c:pt idx="22">
                    <c:v>17:45</c:v>
                  </c:pt>
                  <c:pt idx="23">
                    <c:v>18:00</c:v>
                  </c:pt>
                  <c:pt idx="24">
                    <c:v>18:15</c:v>
                  </c:pt>
                  <c:pt idx="25">
                    <c:v>18:30</c:v>
                  </c:pt>
                  <c:pt idx="26">
                    <c:v>18:45</c:v>
                  </c:pt>
                  <c:pt idx="27">
                    <c:v>19:00</c:v>
                  </c:pt>
                  <c:pt idx="28">
                    <c:v>19:15</c:v>
                  </c:pt>
                  <c:pt idx="29">
                    <c:v>19:30</c:v>
                  </c:pt>
                  <c:pt idx="30">
                    <c:v>19:45</c:v>
                  </c:pt>
                  <c:pt idx="31">
                    <c:v>20:00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  <c:pt idx="16">
                    <c:v>16:00</c:v>
                  </c:pt>
                  <c:pt idx="17">
                    <c:v>16:15</c:v>
                  </c:pt>
                  <c:pt idx="18">
                    <c:v>16:30</c:v>
                  </c:pt>
                  <c:pt idx="19">
                    <c:v>16:45</c:v>
                  </c:pt>
                  <c:pt idx="20">
                    <c:v>17:00</c:v>
                  </c:pt>
                  <c:pt idx="21">
                    <c:v>17:15</c:v>
                  </c:pt>
                  <c:pt idx="22">
                    <c:v>17:30</c:v>
                  </c:pt>
                  <c:pt idx="23">
                    <c:v>17:45</c:v>
                  </c:pt>
                  <c:pt idx="24">
                    <c:v>18:00</c:v>
                  </c:pt>
                  <c:pt idx="25">
                    <c:v>18:15</c:v>
                  </c:pt>
                  <c:pt idx="26">
                    <c:v>18:30</c:v>
                  </c:pt>
                  <c:pt idx="27">
                    <c:v>18:45</c:v>
                  </c:pt>
                  <c:pt idx="28">
                    <c:v>19:00</c:v>
                  </c:pt>
                  <c:pt idx="29">
                    <c:v>19:15</c:v>
                  </c:pt>
                  <c:pt idx="30">
                    <c:v>19:30</c:v>
                  </c:pt>
                  <c:pt idx="31">
                    <c:v>19:45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'VHMD-FHMD'!$J$64:$J$123</c15:sqref>
                  </c15:fullRef>
                </c:ext>
              </c:extLst>
              <c:f>('VHMD-FHMD'!$J$68:$J$83,'VHMD-FHMD'!$J$108:$J$123)</c:f>
              <c:numCache>
                <c:formatCode>0</c:formatCode>
                <c:ptCount val="32"/>
                <c:pt idx="0">
                  <c:v>312</c:v>
                </c:pt>
                <c:pt idx="1">
                  <c:v>258</c:v>
                </c:pt>
                <c:pt idx="2">
                  <c:v>174</c:v>
                </c:pt>
                <c:pt idx="3">
                  <c:v>152</c:v>
                </c:pt>
                <c:pt idx="4">
                  <c:v>308</c:v>
                </c:pt>
                <c:pt idx="5">
                  <c:v>310</c:v>
                </c:pt>
                <c:pt idx="6">
                  <c:v>168</c:v>
                </c:pt>
                <c:pt idx="7">
                  <c:v>92</c:v>
                </c:pt>
                <c:pt idx="8">
                  <c:v>134</c:v>
                </c:pt>
                <c:pt idx="9">
                  <c:v>166</c:v>
                </c:pt>
                <c:pt idx="10">
                  <c:v>116</c:v>
                </c:pt>
                <c:pt idx="11">
                  <c:v>120</c:v>
                </c:pt>
                <c:pt idx="12">
                  <c:v>108</c:v>
                </c:pt>
                <c:pt idx="13">
                  <c:v>134</c:v>
                </c:pt>
                <c:pt idx="14">
                  <c:v>90</c:v>
                </c:pt>
                <c:pt idx="15">
                  <c:v>134</c:v>
                </c:pt>
                <c:pt idx="16">
                  <c:v>100</c:v>
                </c:pt>
                <c:pt idx="17">
                  <c:v>96</c:v>
                </c:pt>
                <c:pt idx="18">
                  <c:v>124</c:v>
                </c:pt>
                <c:pt idx="19">
                  <c:v>122</c:v>
                </c:pt>
                <c:pt idx="20">
                  <c:v>116</c:v>
                </c:pt>
                <c:pt idx="21">
                  <c:v>116</c:v>
                </c:pt>
                <c:pt idx="22">
                  <c:v>116</c:v>
                </c:pt>
                <c:pt idx="23">
                  <c:v>140</c:v>
                </c:pt>
                <c:pt idx="24">
                  <c:v>104</c:v>
                </c:pt>
                <c:pt idx="25">
                  <c:v>58</c:v>
                </c:pt>
                <c:pt idx="26">
                  <c:v>86</c:v>
                </c:pt>
                <c:pt idx="27">
                  <c:v>94</c:v>
                </c:pt>
                <c:pt idx="28">
                  <c:v>78</c:v>
                </c:pt>
                <c:pt idx="29">
                  <c:v>100</c:v>
                </c:pt>
                <c:pt idx="30">
                  <c:v>66</c:v>
                </c:pt>
                <c:pt idx="31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E3-4228-9667-7D5913492D19}"/>
            </c:ext>
          </c:extLst>
        </c:ser>
        <c:ser>
          <c:idx val="3"/>
          <c:order val="3"/>
          <c:tx>
            <c:strRef>
              <c:f>'VHMD-FHMD'!$K$3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b" anchorCtr="0">
                <a:spAutoFit/>
              </a:bodyPr>
              <a:lstStyle/>
              <a:p>
                <a:pPr algn="ctr"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'VHMD-FHMD'!$A$64:$B$123</c15:sqref>
                  </c15:fullRef>
                </c:ext>
              </c:extLst>
              <c:f>('VHMD-FHMD'!$A$68:$B$83,'VHMD-FHMD'!$A$108:$B$123)</c:f>
              <c:multiLvlStrCache>
                <c:ptCount val="32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  <c:pt idx="16">
                    <c:v>16:15</c:v>
                  </c:pt>
                  <c:pt idx="17">
                    <c:v>16:30</c:v>
                  </c:pt>
                  <c:pt idx="18">
                    <c:v>16:45</c:v>
                  </c:pt>
                  <c:pt idx="19">
                    <c:v>17:00</c:v>
                  </c:pt>
                  <c:pt idx="20">
                    <c:v>17:15</c:v>
                  </c:pt>
                  <c:pt idx="21">
                    <c:v>17:30</c:v>
                  </c:pt>
                  <c:pt idx="22">
                    <c:v>17:45</c:v>
                  </c:pt>
                  <c:pt idx="23">
                    <c:v>18:00</c:v>
                  </c:pt>
                  <c:pt idx="24">
                    <c:v>18:15</c:v>
                  </c:pt>
                  <c:pt idx="25">
                    <c:v>18:30</c:v>
                  </c:pt>
                  <c:pt idx="26">
                    <c:v>18:45</c:v>
                  </c:pt>
                  <c:pt idx="27">
                    <c:v>19:00</c:v>
                  </c:pt>
                  <c:pt idx="28">
                    <c:v>19:15</c:v>
                  </c:pt>
                  <c:pt idx="29">
                    <c:v>19:30</c:v>
                  </c:pt>
                  <c:pt idx="30">
                    <c:v>19:45</c:v>
                  </c:pt>
                  <c:pt idx="31">
                    <c:v>20:00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  <c:pt idx="16">
                    <c:v>16:00</c:v>
                  </c:pt>
                  <c:pt idx="17">
                    <c:v>16:15</c:v>
                  </c:pt>
                  <c:pt idx="18">
                    <c:v>16:30</c:v>
                  </c:pt>
                  <c:pt idx="19">
                    <c:v>16:45</c:v>
                  </c:pt>
                  <c:pt idx="20">
                    <c:v>17:00</c:v>
                  </c:pt>
                  <c:pt idx="21">
                    <c:v>17:15</c:v>
                  </c:pt>
                  <c:pt idx="22">
                    <c:v>17:30</c:v>
                  </c:pt>
                  <c:pt idx="23">
                    <c:v>17:45</c:v>
                  </c:pt>
                  <c:pt idx="24">
                    <c:v>18:00</c:v>
                  </c:pt>
                  <c:pt idx="25">
                    <c:v>18:15</c:v>
                  </c:pt>
                  <c:pt idx="26">
                    <c:v>18:30</c:v>
                  </c:pt>
                  <c:pt idx="27">
                    <c:v>18:45</c:v>
                  </c:pt>
                  <c:pt idx="28">
                    <c:v>19:00</c:v>
                  </c:pt>
                  <c:pt idx="29">
                    <c:v>19:15</c:v>
                  </c:pt>
                  <c:pt idx="30">
                    <c:v>19:30</c:v>
                  </c:pt>
                  <c:pt idx="31">
                    <c:v>19:45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'VHMD-FHMD'!$K$64:$K$123</c15:sqref>
                  </c15:fullRef>
                </c:ext>
              </c:extLst>
              <c:f>('VHMD-FHMD'!$K$68:$K$83,'VHMD-FHMD'!$K$108:$K$123)</c:f>
              <c:numCache>
                <c:formatCode>0</c:formatCode>
                <c:ptCount val="32"/>
                <c:pt idx="0">
                  <c:v>200</c:v>
                </c:pt>
                <c:pt idx="1">
                  <c:v>177.5</c:v>
                </c:pt>
                <c:pt idx="2">
                  <c:v>162.5</c:v>
                </c:pt>
                <c:pt idx="3">
                  <c:v>212.5</c:v>
                </c:pt>
                <c:pt idx="4">
                  <c:v>207.5</c:v>
                </c:pt>
                <c:pt idx="5">
                  <c:v>327.5</c:v>
                </c:pt>
                <c:pt idx="6">
                  <c:v>147.5</c:v>
                </c:pt>
                <c:pt idx="7">
                  <c:v>157.5</c:v>
                </c:pt>
                <c:pt idx="8">
                  <c:v>197.5</c:v>
                </c:pt>
                <c:pt idx="9">
                  <c:v>230</c:v>
                </c:pt>
                <c:pt idx="10">
                  <c:v>150</c:v>
                </c:pt>
                <c:pt idx="11">
                  <c:v>125</c:v>
                </c:pt>
                <c:pt idx="12">
                  <c:v>105</c:v>
                </c:pt>
                <c:pt idx="13">
                  <c:v>130</c:v>
                </c:pt>
                <c:pt idx="14">
                  <c:v>142.5</c:v>
                </c:pt>
                <c:pt idx="15">
                  <c:v>145</c:v>
                </c:pt>
                <c:pt idx="16">
                  <c:v>120</c:v>
                </c:pt>
                <c:pt idx="17">
                  <c:v>120</c:v>
                </c:pt>
                <c:pt idx="18">
                  <c:v>130</c:v>
                </c:pt>
                <c:pt idx="19">
                  <c:v>97.5</c:v>
                </c:pt>
                <c:pt idx="20">
                  <c:v>145</c:v>
                </c:pt>
                <c:pt idx="21">
                  <c:v>92.5</c:v>
                </c:pt>
                <c:pt idx="22">
                  <c:v>102.5</c:v>
                </c:pt>
                <c:pt idx="23">
                  <c:v>110</c:v>
                </c:pt>
                <c:pt idx="24">
                  <c:v>107.5</c:v>
                </c:pt>
                <c:pt idx="25">
                  <c:v>25</c:v>
                </c:pt>
                <c:pt idx="26">
                  <c:v>92.5</c:v>
                </c:pt>
                <c:pt idx="27">
                  <c:v>70</c:v>
                </c:pt>
                <c:pt idx="28">
                  <c:v>100</c:v>
                </c:pt>
                <c:pt idx="29">
                  <c:v>65</c:v>
                </c:pt>
                <c:pt idx="30">
                  <c:v>55</c:v>
                </c:pt>
                <c:pt idx="3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E3-4228-9667-7D5913492D19}"/>
            </c:ext>
          </c:extLst>
        </c:ser>
        <c:ser>
          <c:idx val="4"/>
          <c:order val="4"/>
          <c:tx>
            <c:strRef>
              <c:f>'VHMD-FHMD'!$L$3</c:f>
              <c:strCache>
                <c:ptCount val="1"/>
                <c:pt idx="0">
                  <c:v>MOTOS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'VHMD-FHMD'!$A$64:$B$123</c15:sqref>
                  </c15:fullRef>
                </c:ext>
              </c:extLst>
              <c:f>('VHMD-FHMD'!$A$68:$B$83,'VHMD-FHMD'!$A$108:$B$123)</c:f>
              <c:multiLvlStrCache>
                <c:ptCount val="32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  <c:pt idx="16">
                    <c:v>16:15</c:v>
                  </c:pt>
                  <c:pt idx="17">
                    <c:v>16:30</c:v>
                  </c:pt>
                  <c:pt idx="18">
                    <c:v>16:45</c:v>
                  </c:pt>
                  <c:pt idx="19">
                    <c:v>17:00</c:v>
                  </c:pt>
                  <c:pt idx="20">
                    <c:v>17:15</c:v>
                  </c:pt>
                  <c:pt idx="21">
                    <c:v>17:30</c:v>
                  </c:pt>
                  <c:pt idx="22">
                    <c:v>17:45</c:v>
                  </c:pt>
                  <c:pt idx="23">
                    <c:v>18:00</c:v>
                  </c:pt>
                  <c:pt idx="24">
                    <c:v>18:15</c:v>
                  </c:pt>
                  <c:pt idx="25">
                    <c:v>18:30</c:v>
                  </c:pt>
                  <c:pt idx="26">
                    <c:v>18:45</c:v>
                  </c:pt>
                  <c:pt idx="27">
                    <c:v>19:00</c:v>
                  </c:pt>
                  <c:pt idx="28">
                    <c:v>19:15</c:v>
                  </c:pt>
                  <c:pt idx="29">
                    <c:v>19:30</c:v>
                  </c:pt>
                  <c:pt idx="30">
                    <c:v>19:45</c:v>
                  </c:pt>
                  <c:pt idx="31">
                    <c:v>20:00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  <c:pt idx="16">
                    <c:v>16:00</c:v>
                  </c:pt>
                  <c:pt idx="17">
                    <c:v>16:15</c:v>
                  </c:pt>
                  <c:pt idx="18">
                    <c:v>16:30</c:v>
                  </c:pt>
                  <c:pt idx="19">
                    <c:v>16:45</c:v>
                  </c:pt>
                  <c:pt idx="20">
                    <c:v>17:00</c:v>
                  </c:pt>
                  <c:pt idx="21">
                    <c:v>17:15</c:v>
                  </c:pt>
                  <c:pt idx="22">
                    <c:v>17:30</c:v>
                  </c:pt>
                  <c:pt idx="23">
                    <c:v>17:45</c:v>
                  </c:pt>
                  <c:pt idx="24">
                    <c:v>18:00</c:v>
                  </c:pt>
                  <c:pt idx="25">
                    <c:v>18:15</c:v>
                  </c:pt>
                  <c:pt idx="26">
                    <c:v>18:30</c:v>
                  </c:pt>
                  <c:pt idx="27">
                    <c:v>18:45</c:v>
                  </c:pt>
                  <c:pt idx="28">
                    <c:v>19:00</c:v>
                  </c:pt>
                  <c:pt idx="29">
                    <c:v>19:15</c:v>
                  </c:pt>
                  <c:pt idx="30">
                    <c:v>19:30</c:v>
                  </c:pt>
                  <c:pt idx="31">
                    <c:v>19:45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'VHMD-FHMD'!$L$64:$L$123</c15:sqref>
                  </c15:fullRef>
                </c:ext>
              </c:extLst>
              <c:f>('VHMD-FHMD'!$L$68:$L$83,'VHMD-FHMD'!$L$108:$L$123)</c:f>
              <c:numCache>
                <c:formatCode>0</c:formatCode>
                <c:ptCount val="32"/>
                <c:pt idx="0">
                  <c:v>132.5</c:v>
                </c:pt>
                <c:pt idx="1">
                  <c:v>198.5</c:v>
                </c:pt>
                <c:pt idx="2">
                  <c:v>271.5</c:v>
                </c:pt>
                <c:pt idx="3">
                  <c:v>223</c:v>
                </c:pt>
                <c:pt idx="4">
                  <c:v>209.5</c:v>
                </c:pt>
                <c:pt idx="5">
                  <c:v>139</c:v>
                </c:pt>
                <c:pt idx="6">
                  <c:v>152.5</c:v>
                </c:pt>
                <c:pt idx="7">
                  <c:v>151</c:v>
                </c:pt>
                <c:pt idx="8">
                  <c:v>109.5</c:v>
                </c:pt>
                <c:pt idx="9">
                  <c:v>70.5</c:v>
                </c:pt>
                <c:pt idx="10">
                  <c:v>80</c:v>
                </c:pt>
                <c:pt idx="11">
                  <c:v>63.5</c:v>
                </c:pt>
                <c:pt idx="12">
                  <c:v>52</c:v>
                </c:pt>
                <c:pt idx="13">
                  <c:v>61.5</c:v>
                </c:pt>
                <c:pt idx="14">
                  <c:v>50.5</c:v>
                </c:pt>
                <c:pt idx="15">
                  <c:v>50</c:v>
                </c:pt>
                <c:pt idx="16">
                  <c:v>54</c:v>
                </c:pt>
                <c:pt idx="17">
                  <c:v>57.5</c:v>
                </c:pt>
                <c:pt idx="18">
                  <c:v>60.5</c:v>
                </c:pt>
                <c:pt idx="19">
                  <c:v>69</c:v>
                </c:pt>
                <c:pt idx="20">
                  <c:v>53.5</c:v>
                </c:pt>
                <c:pt idx="21">
                  <c:v>62.5</c:v>
                </c:pt>
                <c:pt idx="22">
                  <c:v>62</c:v>
                </c:pt>
                <c:pt idx="23">
                  <c:v>52.5</c:v>
                </c:pt>
                <c:pt idx="24">
                  <c:v>55.5</c:v>
                </c:pt>
                <c:pt idx="25">
                  <c:v>35.5</c:v>
                </c:pt>
                <c:pt idx="26">
                  <c:v>41.5</c:v>
                </c:pt>
                <c:pt idx="27">
                  <c:v>41.5</c:v>
                </c:pt>
                <c:pt idx="28">
                  <c:v>31.5</c:v>
                </c:pt>
                <c:pt idx="29">
                  <c:v>33</c:v>
                </c:pt>
                <c:pt idx="30">
                  <c:v>20.5</c:v>
                </c:pt>
                <c:pt idx="3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E3-4228-9667-7D5913492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6000000"/>
        <c:axId val="176022656"/>
      </c:barChart>
      <c:lineChart>
        <c:grouping val="standard"/>
        <c:varyColors val="0"/>
        <c:ser>
          <c:idx val="0"/>
          <c:order val="0"/>
          <c:tx>
            <c:strRef>
              <c:f>'VHMD-FHMD'!$M$2:$M$3</c:f>
              <c:strCache>
                <c:ptCount val="2"/>
                <c:pt idx="0">
                  <c:v>TOTAL EQUIVALENCIA  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solidFill>
                <a:srgbClr val="0EB0D6"/>
              </a:soli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F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'VHMD-FHMD'!$A$64:$A$123</c15:sqref>
                  </c15:fullRef>
                </c:ext>
              </c:extLst>
              <c:f>('VHMD-FHMD'!$A$68:$A$83,'VHMD-FHMD'!$A$108:$A$123)</c:f>
              <c:numCache>
                <c:formatCode>00":"00</c:formatCode>
                <c:ptCount val="32"/>
                <c:pt idx="0">
                  <c:v>600</c:v>
                </c:pt>
                <c:pt idx="1">
                  <c:v>615</c:v>
                </c:pt>
                <c:pt idx="2">
                  <c:v>630</c:v>
                </c:pt>
                <c:pt idx="3">
                  <c:v>645</c:v>
                </c:pt>
                <c:pt idx="4">
                  <c:v>700</c:v>
                </c:pt>
                <c:pt idx="5">
                  <c:v>715</c:v>
                </c:pt>
                <c:pt idx="6">
                  <c:v>730</c:v>
                </c:pt>
                <c:pt idx="7">
                  <c:v>745</c:v>
                </c:pt>
                <c:pt idx="8">
                  <c:v>800</c:v>
                </c:pt>
                <c:pt idx="9">
                  <c:v>815</c:v>
                </c:pt>
                <c:pt idx="10">
                  <c:v>830</c:v>
                </c:pt>
                <c:pt idx="11">
                  <c:v>845</c:v>
                </c:pt>
                <c:pt idx="12">
                  <c:v>900</c:v>
                </c:pt>
                <c:pt idx="13">
                  <c:v>915</c:v>
                </c:pt>
                <c:pt idx="14">
                  <c:v>930</c:v>
                </c:pt>
                <c:pt idx="15">
                  <c:v>945</c:v>
                </c:pt>
                <c:pt idx="16">
                  <c:v>1600</c:v>
                </c:pt>
                <c:pt idx="17">
                  <c:v>1615</c:v>
                </c:pt>
                <c:pt idx="18">
                  <c:v>1630</c:v>
                </c:pt>
                <c:pt idx="19">
                  <c:v>1645</c:v>
                </c:pt>
                <c:pt idx="20">
                  <c:v>1700</c:v>
                </c:pt>
                <c:pt idx="21">
                  <c:v>1715</c:v>
                </c:pt>
                <c:pt idx="22">
                  <c:v>1730</c:v>
                </c:pt>
                <c:pt idx="23">
                  <c:v>1745</c:v>
                </c:pt>
                <c:pt idx="24">
                  <c:v>1800</c:v>
                </c:pt>
                <c:pt idx="25">
                  <c:v>1815</c:v>
                </c:pt>
                <c:pt idx="26">
                  <c:v>1830</c:v>
                </c:pt>
                <c:pt idx="27">
                  <c:v>1845</c:v>
                </c:pt>
                <c:pt idx="28">
                  <c:v>1900</c:v>
                </c:pt>
                <c:pt idx="29">
                  <c:v>1915</c:v>
                </c:pt>
                <c:pt idx="30">
                  <c:v>1930</c:v>
                </c:pt>
                <c:pt idx="31">
                  <c:v>1945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'VHMD-FHMD'!$M$64:$M$123</c15:sqref>
                  </c15:fullRef>
                </c:ext>
              </c:extLst>
              <c:f>('VHMD-FHMD'!$M$68:$M$83,'VHMD-FHMD'!$M$108:$M$123)</c:f>
              <c:numCache>
                <c:formatCode>0</c:formatCode>
                <c:ptCount val="32"/>
                <c:pt idx="0">
                  <c:v>893.5</c:v>
                </c:pt>
                <c:pt idx="1">
                  <c:v>859</c:v>
                </c:pt>
                <c:pt idx="2">
                  <c:v>812</c:v>
                </c:pt>
                <c:pt idx="3">
                  <c:v>858.5</c:v>
                </c:pt>
                <c:pt idx="4">
                  <c:v>1022</c:v>
                </c:pt>
                <c:pt idx="5">
                  <c:v>936.5</c:v>
                </c:pt>
                <c:pt idx="6">
                  <c:v>674</c:v>
                </c:pt>
                <c:pt idx="7">
                  <c:v>645.5</c:v>
                </c:pt>
                <c:pt idx="8">
                  <c:v>658</c:v>
                </c:pt>
                <c:pt idx="9">
                  <c:v>645.5</c:v>
                </c:pt>
                <c:pt idx="10">
                  <c:v>539</c:v>
                </c:pt>
                <c:pt idx="11">
                  <c:v>565.5</c:v>
                </c:pt>
                <c:pt idx="12">
                  <c:v>497</c:v>
                </c:pt>
                <c:pt idx="13">
                  <c:v>554.5</c:v>
                </c:pt>
                <c:pt idx="14">
                  <c:v>530</c:v>
                </c:pt>
                <c:pt idx="15">
                  <c:v>593</c:v>
                </c:pt>
                <c:pt idx="16">
                  <c:v>607</c:v>
                </c:pt>
                <c:pt idx="17">
                  <c:v>600.5</c:v>
                </c:pt>
                <c:pt idx="18">
                  <c:v>670.5</c:v>
                </c:pt>
                <c:pt idx="19">
                  <c:v>617.5</c:v>
                </c:pt>
                <c:pt idx="20">
                  <c:v>659.5</c:v>
                </c:pt>
                <c:pt idx="21">
                  <c:v>608</c:v>
                </c:pt>
                <c:pt idx="22">
                  <c:v>668.5</c:v>
                </c:pt>
                <c:pt idx="23">
                  <c:v>642.5</c:v>
                </c:pt>
                <c:pt idx="24">
                  <c:v>565</c:v>
                </c:pt>
                <c:pt idx="25">
                  <c:v>411.5</c:v>
                </c:pt>
                <c:pt idx="26">
                  <c:v>546</c:v>
                </c:pt>
                <c:pt idx="27">
                  <c:v>440.5</c:v>
                </c:pt>
                <c:pt idx="28">
                  <c:v>452.5</c:v>
                </c:pt>
                <c:pt idx="29">
                  <c:v>452</c:v>
                </c:pt>
                <c:pt idx="30">
                  <c:v>355.5</c:v>
                </c:pt>
                <c:pt idx="31">
                  <c:v>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E3-4228-9667-7D5913492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000000"/>
        <c:axId val="176022656"/>
      </c:lineChart>
      <c:lineChart>
        <c:grouping val="standard"/>
        <c:varyColors val="0"/>
        <c:ser>
          <c:idx val="5"/>
          <c:order val="5"/>
          <c:tx>
            <c:strRef>
              <c:f>'VHMD-FHMD'!$S$3</c:f>
              <c:strCache>
                <c:ptCount val="1"/>
                <c:pt idx="0">
                  <c:v>VHMD (q 15min)</c:v>
                </c:pt>
              </c:strCache>
            </c:strRef>
          </c:tx>
          <c:spPr>
            <a:ln w="34925" cap="rnd">
              <a:solidFill>
                <a:srgbClr val="FF0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3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7E3-4228-9667-7D5913492D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'VHMD-FHMD'!$A$64:$A$123</c15:sqref>
                  </c15:fullRef>
                </c:ext>
              </c:extLst>
              <c:f>('VHMD-FHMD'!$A$68:$A$83,'VHMD-FHMD'!$A$108:$A$123)</c:f>
              <c:numCache>
                <c:formatCode>00":"00</c:formatCode>
                <c:ptCount val="32"/>
                <c:pt idx="0">
                  <c:v>600</c:v>
                </c:pt>
                <c:pt idx="1">
                  <c:v>615</c:v>
                </c:pt>
                <c:pt idx="2">
                  <c:v>630</c:v>
                </c:pt>
                <c:pt idx="3">
                  <c:v>645</c:v>
                </c:pt>
                <c:pt idx="4">
                  <c:v>700</c:v>
                </c:pt>
                <c:pt idx="5">
                  <c:v>715</c:v>
                </c:pt>
                <c:pt idx="6">
                  <c:v>730</c:v>
                </c:pt>
                <c:pt idx="7">
                  <c:v>745</c:v>
                </c:pt>
                <c:pt idx="8">
                  <c:v>800</c:v>
                </c:pt>
                <c:pt idx="9">
                  <c:v>815</c:v>
                </c:pt>
                <c:pt idx="10">
                  <c:v>830</c:v>
                </c:pt>
                <c:pt idx="11">
                  <c:v>845</c:v>
                </c:pt>
                <c:pt idx="12">
                  <c:v>900</c:v>
                </c:pt>
                <c:pt idx="13">
                  <c:v>915</c:v>
                </c:pt>
                <c:pt idx="14">
                  <c:v>930</c:v>
                </c:pt>
                <c:pt idx="15">
                  <c:v>945</c:v>
                </c:pt>
                <c:pt idx="16">
                  <c:v>1600</c:v>
                </c:pt>
                <c:pt idx="17">
                  <c:v>1615</c:v>
                </c:pt>
                <c:pt idx="18">
                  <c:v>1630</c:v>
                </c:pt>
                <c:pt idx="19">
                  <c:v>1645</c:v>
                </c:pt>
                <c:pt idx="20">
                  <c:v>1700</c:v>
                </c:pt>
                <c:pt idx="21">
                  <c:v>1715</c:v>
                </c:pt>
                <c:pt idx="22">
                  <c:v>1730</c:v>
                </c:pt>
                <c:pt idx="23">
                  <c:v>1745</c:v>
                </c:pt>
                <c:pt idx="24">
                  <c:v>1800</c:v>
                </c:pt>
                <c:pt idx="25">
                  <c:v>1815</c:v>
                </c:pt>
                <c:pt idx="26">
                  <c:v>1830</c:v>
                </c:pt>
                <c:pt idx="27">
                  <c:v>1845</c:v>
                </c:pt>
                <c:pt idx="28">
                  <c:v>1900</c:v>
                </c:pt>
                <c:pt idx="29">
                  <c:v>1915</c:v>
                </c:pt>
                <c:pt idx="30">
                  <c:v>1930</c:v>
                </c:pt>
                <c:pt idx="31">
                  <c:v>1945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'VHMD-FHMD'!$S$64:$S$123</c15:sqref>
                  </c15:fullRef>
                </c:ext>
              </c:extLst>
              <c:f>('VHMD-FHMD'!$S$68:$S$83,'VHMD-FHMD'!$S$108:$S$123)</c:f>
              <c:numCache>
                <c:formatCode>0</c:formatCode>
                <c:ptCount val="32"/>
                <c:pt idx="0">
                  <c:v>907.25</c:v>
                </c:pt>
                <c:pt idx="1">
                  <c:v>907.25</c:v>
                </c:pt>
                <c:pt idx="2">
                  <c:v>907.25</c:v>
                </c:pt>
                <c:pt idx="3">
                  <c:v>907.25</c:v>
                </c:pt>
                <c:pt idx="4">
                  <c:v>907.25</c:v>
                </c:pt>
                <c:pt idx="5">
                  <c:v>907.25</c:v>
                </c:pt>
                <c:pt idx="6">
                  <c:v>907.25</c:v>
                </c:pt>
                <c:pt idx="7">
                  <c:v>907.25</c:v>
                </c:pt>
                <c:pt idx="8">
                  <c:v>907.25</c:v>
                </c:pt>
                <c:pt idx="9">
                  <c:v>907.25</c:v>
                </c:pt>
                <c:pt idx="10">
                  <c:v>907.25</c:v>
                </c:pt>
                <c:pt idx="11">
                  <c:v>907.25</c:v>
                </c:pt>
                <c:pt idx="12">
                  <c:v>907.25</c:v>
                </c:pt>
                <c:pt idx="13">
                  <c:v>907.25</c:v>
                </c:pt>
                <c:pt idx="14">
                  <c:v>907.25</c:v>
                </c:pt>
                <c:pt idx="15">
                  <c:v>907.25</c:v>
                </c:pt>
                <c:pt idx="16">
                  <c:v>907.25</c:v>
                </c:pt>
                <c:pt idx="17">
                  <c:v>907.25</c:v>
                </c:pt>
                <c:pt idx="18">
                  <c:v>907.25</c:v>
                </c:pt>
                <c:pt idx="19">
                  <c:v>907.25</c:v>
                </c:pt>
                <c:pt idx="20">
                  <c:v>907.25</c:v>
                </c:pt>
                <c:pt idx="21">
                  <c:v>907.25</c:v>
                </c:pt>
                <c:pt idx="22">
                  <c:v>907.25</c:v>
                </c:pt>
                <c:pt idx="23">
                  <c:v>907.25</c:v>
                </c:pt>
                <c:pt idx="24">
                  <c:v>907.25</c:v>
                </c:pt>
                <c:pt idx="25">
                  <c:v>907.25</c:v>
                </c:pt>
                <c:pt idx="26">
                  <c:v>907.25</c:v>
                </c:pt>
                <c:pt idx="27">
                  <c:v>907.25</c:v>
                </c:pt>
                <c:pt idx="28">
                  <c:v>907.25</c:v>
                </c:pt>
                <c:pt idx="29">
                  <c:v>907.25</c:v>
                </c:pt>
                <c:pt idx="30">
                  <c:v>907.25</c:v>
                </c:pt>
                <c:pt idx="31">
                  <c:v>907.25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E3-4228-9667-7D5913492D19}"/>
            </c:ext>
          </c:extLst>
        </c:ser>
        <c:ser>
          <c:idx val="6"/>
          <c:order val="6"/>
          <c:tx>
            <c:strRef>
              <c:f>'VHMD-FHMD'!$T$3</c:f>
              <c:strCache>
                <c:ptCount val="1"/>
                <c:pt idx="0">
                  <c:v>PROM. VEH. - VOL EQUIV</c:v>
                </c:pt>
              </c:strCache>
            </c:strRef>
          </c:tx>
          <c:spPr>
            <a:ln w="34925" cap="rnd">
              <a:solidFill>
                <a:srgbClr val="7030A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3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42-E029-4602-8831-8A766DB654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'VHMD-FHMD'!$A$64:$A$123</c15:sqref>
                  </c15:fullRef>
                </c:ext>
              </c:extLst>
              <c:f>('VHMD-FHMD'!$A$68:$A$83,'VHMD-FHMD'!$A$108:$A$123)</c:f>
              <c:numCache>
                <c:formatCode>00":"00</c:formatCode>
                <c:ptCount val="32"/>
                <c:pt idx="0">
                  <c:v>600</c:v>
                </c:pt>
                <c:pt idx="1">
                  <c:v>615</c:v>
                </c:pt>
                <c:pt idx="2">
                  <c:v>630</c:v>
                </c:pt>
                <c:pt idx="3">
                  <c:v>645</c:v>
                </c:pt>
                <c:pt idx="4">
                  <c:v>700</c:v>
                </c:pt>
                <c:pt idx="5">
                  <c:v>715</c:v>
                </c:pt>
                <c:pt idx="6">
                  <c:v>730</c:v>
                </c:pt>
                <c:pt idx="7">
                  <c:v>745</c:v>
                </c:pt>
                <c:pt idx="8">
                  <c:v>800</c:v>
                </c:pt>
                <c:pt idx="9">
                  <c:v>815</c:v>
                </c:pt>
                <c:pt idx="10">
                  <c:v>830</c:v>
                </c:pt>
                <c:pt idx="11">
                  <c:v>845</c:v>
                </c:pt>
                <c:pt idx="12">
                  <c:v>900</c:v>
                </c:pt>
                <c:pt idx="13">
                  <c:v>915</c:v>
                </c:pt>
                <c:pt idx="14">
                  <c:v>930</c:v>
                </c:pt>
                <c:pt idx="15">
                  <c:v>945</c:v>
                </c:pt>
                <c:pt idx="16">
                  <c:v>1600</c:v>
                </c:pt>
                <c:pt idx="17">
                  <c:v>1615</c:v>
                </c:pt>
                <c:pt idx="18">
                  <c:v>1630</c:v>
                </c:pt>
                <c:pt idx="19">
                  <c:v>1645</c:v>
                </c:pt>
                <c:pt idx="20">
                  <c:v>1700</c:v>
                </c:pt>
                <c:pt idx="21">
                  <c:v>1715</c:v>
                </c:pt>
                <c:pt idx="22">
                  <c:v>1730</c:v>
                </c:pt>
                <c:pt idx="23">
                  <c:v>1745</c:v>
                </c:pt>
                <c:pt idx="24">
                  <c:v>1800</c:v>
                </c:pt>
                <c:pt idx="25">
                  <c:v>1815</c:v>
                </c:pt>
                <c:pt idx="26">
                  <c:v>1830</c:v>
                </c:pt>
                <c:pt idx="27">
                  <c:v>1845</c:v>
                </c:pt>
                <c:pt idx="28">
                  <c:v>1900</c:v>
                </c:pt>
                <c:pt idx="29">
                  <c:v>1915</c:v>
                </c:pt>
                <c:pt idx="30">
                  <c:v>1930</c:v>
                </c:pt>
                <c:pt idx="31">
                  <c:v>1945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'VHMD-FHMD'!$T$64:$T$123</c15:sqref>
                  </c15:fullRef>
                </c:ext>
              </c:extLst>
              <c:f>('VHMD-FHMD'!$T$68:$T$83,'VHMD-FHMD'!$T$108:$T$123)</c:f>
              <c:numCache>
                <c:formatCode>0</c:formatCode>
                <c:ptCount val="32"/>
                <c:pt idx="0">
                  <c:v>576.24166666666667</c:v>
                </c:pt>
                <c:pt idx="1">
                  <c:v>576.24166666666667</c:v>
                </c:pt>
                <c:pt idx="2">
                  <c:v>576.24166666666667</c:v>
                </c:pt>
                <c:pt idx="3">
                  <c:v>576.24166666666667</c:v>
                </c:pt>
                <c:pt idx="4">
                  <c:v>576.24166666666667</c:v>
                </c:pt>
                <c:pt idx="5">
                  <c:v>576.24166666666667</c:v>
                </c:pt>
                <c:pt idx="6">
                  <c:v>576.24166666666667</c:v>
                </c:pt>
                <c:pt idx="7">
                  <c:v>576.24166666666667</c:v>
                </c:pt>
                <c:pt idx="8">
                  <c:v>576.24166666666667</c:v>
                </c:pt>
                <c:pt idx="9">
                  <c:v>576.24166666666667</c:v>
                </c:pt>
                <c:pt idx="10">
                  <c:v>576.24166666666667</c:v>
                </c:pt>
                <c:pt idx="11">
                  <c:v>576.24166666666667</c:v>
                </c:pt>
                <c:pt idx="12">
                  <c:v>576.24166666666667</c:v>
                </c:pt>
                <c:pt idx="13">
                  <c:v>576.24166666666667</c:v>
                </c:pt>
                <c:pt idx="14">
                  <c:v>576.24166666666667</c:v>
                </c:pt>
                <c:pt idx="15">
                  <c:v>576.24166666666667</c:v>
                </c:pt>
                <c:pt idx="16">
                  <c:v>576.24166666666667</c:v>
                </c:pt>
                <c:pt idx="17">
                  <c:v>576.24166666666667</c:v>
                </c:pt>
                <c:pt idx="18">
                  <c:v>576.24166666666667</c:v>
                </c:pt>
                <c:pt idx="19">
                  <c:v>576.24166666666667</c:v>
                </c:pt>
                <c:pt idx="20">
                  <c:v>576.24166666666667</c:v>
                </c:pt>
                <c:pt idx="21">
                  <c:v>576.24166666666667</c:v>
                </c:pt>
                <c:pt idx="22">
                  <c:v>576.24166666666667</c:v>
                </c:pt>
                <c:pt idx="23">
                  <c:v>576.24166666666667</c:v>
                </c:pt>
                <c:pt idx="24">
                  <c:v>576.24166666666667</c:v>
                </c:pt>
                <c:pt idx="25">
                  <c:v>576.24166666666667</c:v>
                </c:pt>
                <c:pt idx="26">
                  <c:v>576.24166666666667</c:v>
                </c:pt>
                <c:pt idx="27">
                  <c:v>576.24166666666667</c:v>
                </c:pt>
                <c:pt idx="28">
                  <c:v>576.24166666666667</c:v>
                </c:pt>
                <c:pt idx="29">
                  <c:v>576.24166666666667</c:v>
                </c:pt>
                <c:pt idx="30">
                  <c:v>576.24166666666667</c:v>
                </c:pt>
                <c:pt idx="31">
                  <c:v>576.24166666666667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1-E029-4602-8831-8A766DB65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030464"/>
        <c:axId val="176024576"/>
      </c:lineChart>
      <c:catAx>
        <c:axId val="1760000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horario</a:t>
                </a:r>
                <a:r>
                  <a:rPr lang="es-CO" baseline="0"/>
                  <a:t> 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0.50997755191414651"/>
              <c:y val="0.8908983497393991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76022656"/>
        <c:crosses val="autoZero"/>
        <c:auto val="1"/>
        <c:lblAlgn val="ctr"/>
        <c:lblOffset val="100"/>
        <c:noMultiLvlLbl val="0"/>
      </c:catAx>
      <c:valAx>
        <c:axId val="17602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cantidad</a:t>
                </a:r>
                <a:r>
                  <a:rPr lang="es-CO" baseline="0"/>
                  <a:t> de vehículos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9.1211754525369268E-3"/>
              <c:y val="0.3701167096360364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000000"/>
        <c:crosses val="autoZero"/>
        <c:crossBetween val="between"/>
        <c:majorUnit val="250"/>
      </c:valAx>
      <c:valAx>
        <c:axId val="176024576"/>
        <c:scaling>
          <c:orientation val="minMax"/>
        </c:scaling>
        <c:delete val="1"/>
        <c:axPos val="r"/>
        <c:numFmt formatCode="0" sourceLinked="1"/>
        <c:majorTickMark val="out"/>
        <c:minorTickMark val="none"/>
        <c:tickLblPos val="nextTo"/>
        <c:crossAx val="176030464"/>
        <c:crosses val="max"/>
        <c:crossBetween val="between"/>
      </c:valAx>
      <c:catAx>
        <c:axId val="176030464"/>
        <c:scaling>
          <c:orientation val="minMax"/>
        </c:scaling>
        <c:delete val="1"/>
        <c:axPos val="b"/>
        <c:numFmt formatCode="00&quot;:&quot;00" sourceLinked="1"/>
        <c:majorTickMark val="out"/>
        <c:minorTickMark val="none"/>
        <c:tickLblPos val="nextTo"/>
        <c:crossAx val="1760245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248708488245203"/>
          <c:y val="0.9403143649840382"/>
          <c:w val="0.64875178005480538"/>
          <c:h val="3.07657434123428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4 (16:00-20:00) </a:t>
            </a:r>
            <a:r>
              <a:rPr lang="es-CO" sz="105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Inter. Av.Boyaca-Carrera 69 B Sur  </a:t>
            </a:r>
          </a:p>
        </c:rich>
      </c:tx>
      <c:layout>
        <c:manualLayout>
          <c:xMode val="edge"/>
          <c:yMode val="edge"/>
          <c:x val="0.13402010775617093"/>
          <c:y val="4.2106712962962964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Ori-Occ'!$AC$2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Ori-Occ'!$AC$47:$AC$62</c:f>
              <c:numCache>
                <c:formatCode>General</c:formatCode>
                <c:ptCount val="16"/>
                <c:pt idx="0">
                  <c:v>88</c:v>
                </c:pt>
                <c:pt idx="1">
                  <c:v>67</c:v>
                </c:pt>
                <c:pt idx="2">
                  <c:v>74</c:v>
                </c:pt>
                <c:pt idx="3">
                  <c:v>98</c:v>
                </c:pt>
                <c:pt idx="4">
                  <c:v>85</c:v>
                </c:pt>
                <c:pt idx="5">
                  <c:v>82</c:v>
                </c:pt>
                <c:pt idx="6">
                  <c:v>72</c:v>
                </c:pt>
                <c:pt idx="7">
                  <c:v>81</c:v>
                </c:pt>
                <c:pt idx="8">
                  <c:v>59</c:v>
                </c:pt>
                <c:pt idx="9">
                  <c:v>71</c:v>
                </c:pt>
                <c:pt idx="10">
                  <c:v>74</c:v>
                </c:pt>
                <c:pt idx="11">
                  <c:v>84</c:v>
                </c:pt>
                <c:pt idx="12">
                  <c:v>101</c:v>
                </c:pt>
                <c:pt idx="13">
                  <c:v>90</c:v>
                </c:pt>
                <c:pt idx="14">
                  <c:v>89</c:v>
                </c:pt>
                <c:pt idx="15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89-4202-8D01-A7F4FE6A4789}"/>
            </c:ext>
          </c:extLst>
        </c:ser>
        <c:ser>
          <c:idx val="1"/>
          <c:order val="1"/>
          <c:tx>
            <c:strRef>
              <c:f>'Movimiento Ori-Occ'!$AD$2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Ori-Occ'!$AD$47:$AD$62</c:f>
              <c:numCache>
                <c:formatCode>General</c:formatCode>
                <c:ptCount val="16"/>
                <c:pt idx="0">
                  <c:v>3</c:v>
                </c:pt>
                <c:pt idx="1">
                  <c:v>5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5</c:v>
                </c:pt>
                <c:pt idx="8">
                  <c:v>2</c:v>
                </c:pt>
                <c:pt idx="9">
                  <c:v>1</c:v>
                </c:pt>
                <c:pt idx="10">
                  <c:v>3</c:v>
                </c:pt>
                <c:pt idx="11">
                  <c:v>5</c:v>
                </c:pt>
                <c:pt idx="12">
                  <c:v>3</c:v>
                </c:pt>
                <c:pt idx="13">
                  <c:v>2</c:v>
                </c:pt>
                <c:pt idx="14">
                  <c:v>9</c:v>
                </c:pt>
                <c:pt idx="1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89-4202-8D01-A7F4FE6A4789}"/>
            </c:ext>
          </c:extLst>
        </c:ser>
        <c:ser>
          <c:idx val="2"/>
          <c:order val="2"/>
          <c:tx>
            <c:strRef>
              <c:f>'Movimiento Ori-Occ'!$AE$2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Ori-Occ'!$AE$47:$AE$62</c:f>
              <c:numCache>
                <c:formatCode>General</c:formatCode>
                <c:ptCount val="16"/>
                <c:pt idx="0">
                  <c:v>23</c:v>
                </c:pt>
                <c:pt idx="1">
                  <c:v>22</c:v>
                </c:pt>
                <c:pt idx="2">
                  <c:v>16</c:v>
                </c:pt>
                <c:pt idx="3">
                  <c:v>11</c:v>
                </c:pt>
                <c:pt idx="4">
                  <c:v>11</c:v>
                </c:pt>
                <c:pt idx="5">
                  <c:v>16</c:v>
                </c:pt>
                <c:pt idx="6">
                  <c:v>11</c:v>
                </c:pt>
                <c:pt idx="7">
                  <c:v>7</c:v>
                </c:pt>
                <c:pt idx="8">
                  <c:v>9</c:v>
                </c:pt>
                <c:pt idx="9">
                  <c:v>9</c:v>
                </c:pt>
                <c:pt idx="10">
                  <c:v>13</c:v>
                </c:pt>
                <c:pt idx="11">
                  <c:v>7</c:v>
                </c:pt>
                <c:pt idx="12">
                  <c:v>6</c:v>
                </c:pt>
                <c:pt idx="13">
                  <c:v>11</c:v>
                </c:pt>
                <c:pt idx="14">
                  <c:v>10</c:v>
                </c:pt>
                <c:pt idx="1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89-4202-8D01-A7F4FE6A4789}"/>
            </c:ext>
          </c:extLst>
        </c:ser>
        <c:ser>
          <c:idx val="3"/>
          <c:order val="3"/>
          <c:tx>
            <c:strRef>
              <c:f>'Movimiento Ori-Occ'!$AF$2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Ori-Occ'!$AF$47:$AF$62</c:f>
              <c:numCache>
                <c:formatCode>General</c:formatCode>
                <c:ptCount val="16"/>
                <c:pt idx="0">
                  <c:v>21</c:v>
                </c:pt>
                <c:pt idx="1">
                  <c:v>29</c:v>
                </c:pt>
                <c:pt idx="2">
                  <c:v>21</c:v>
                </c:pt>
                <c:pt idx="3">
                  <c:v>25</c:v>
                </c:pt>
                <c:pt idx="4">
                  <c:v>29</c:v>
                </c:pt>
                <c:pt idx="5">
                  <c:v>39</c:v>
                </c:pt>
                <c:pt idx="6">
                  <c:v>49</c:v>
                </c:pt>
                <c:pt idx="7">
                  <c:v>44</c:v>
                </c:pt>
                <c:pt idx="8">
                  <c:v>34</c:v>
                </c:pt>
                <c:pt idx="9">
                  <c:v>61</c:v>
                </c:pt>
                <c:pt idx="10">
                  <c:v>37</c:v>
                </c:pt>
                <c:pt idx="11">
                  <c:v>61</c:v>
                </c:pt>
                <c:pt idx="12">
                  <c:v>57</c:v>
                </c:pt>
                <c:pt idx="13">
                  <c:v>49</c:v>
                </c:pt>
                <c:pt idx="14">
                  <c:v>33</c:v>
                </c:pt>
                <c:pt idx="15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89-4202-8D01-A7F4FE6A478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94933888"/>
        <c:axId val="194935808"/>
      </c:barChart>
      <c:lineChart>
        <c:grouping val="standard"/>
        <c:varyColors val="0"/>
        <c:ser>
          <c:idx val="4"/>
          <c:order val="4"/>
          <c:tx>
            <c:strRef>
              <c:f>'Movimiento Ori-Occ'!$AH$42</c:f>
              <c:strCache>
                <c:ptCount val="1"/>
                <c:pt idx="0">
                  <c:v>PROM. DE AUTOS 83</c:v>
                </c:pt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cat>
            <c:multiLvlStrRef>
              <c:f>'Movimiento Ori-Occ'!$Z$47:$AA$62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Ori-Occ'!$AH$47:$AH$62</c:f>
              <c:numCache>
                <c:formatCode>General</c:formatCode>
                <c:ptCount val="16"/>
                <c:pt idx="0">
                  <c:v>83</c:v>
                </c:pt>
                <c:pt idx="1">
                  <c:v>83</c:v>
                </c:pt>
                <c:pt idx="2">
                  <c:v>83</c:v>
                </c:pt>
                <c:pt idx="3">
                  <c:v>83</c:v>
                </c:pt>
                <c:pt idx="4">
                  <c:v>83</c:v>
                </c:pt>
                <c:pt idx="5">
                  <c:v>83</c:v>
                </c:pt>
                <c:pt idx="6">
                  <c:v>83</c:v>
                </c:pt>
                <c:pt idx="7">
                  <c:v>83</c:v>
                </c:pt>
                <c:pt idx="8">
                  <c:v>83</c:v>
                </c:pt>
                <c:pt idx="9">
                  <c:v>83</c:v>
                </c:pt>
                <c:pt idx="10">
                  <c:v>83</c:v>
                </c:pt>
                <c:pt idx="11">
                  <c:v>83</c:v>
                </c:pt>
                <c:pt idx="12">
                  <c:v>83</c:v>
                </c:pt>
                <c:pt idx="13">
                  <c:v>83</c:v>
                </c:pt>
                <c:pt idx="14">
                  <c:v>83</c:v>
                </c:pt>
                <c:pt idx="15">
                  <c:v>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2F-4BBA-B7A6-FFBA1022E2E4}"/>
            </c:ext>
          </c:extLst>
        </c:ser>
        <c:ser>
          <c:idx val="5"/>
          <c:order val="5"/>
          <c:tx>
            <c:strRef>
              <c:f>'Movimiento Ori-Occ'!$AI$42</c:f>
              <c:strCache>
                <c:ptCount val="1"/>
                <c:pt idx="0">
                  <c:v>PROM. DE BUSES 4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'Movimiento Ori-Occ'!$Z$47:$AA$62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Ori-Occ'!$AI$47:$AI$62</c:f>
              <c:numCache>
                <c:formatCode>General</c:formatCode>
                <c:ptCount val="1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2F-4BBA-B7A6-FFBA1022E2E4}"/>
            </c:ext>
          </c:extLst>
        </c:ser>
        <c:ser>
          <c:idx val="6"/>
          <c:order val="6"/>
          <c:tx>
            <c:strRef>
              <c:f>'Movimiento Ori-Occ'!$AJ$42</c:f>
              <c:strCache>
                <c:ptCount val="1"/>
                <c:pt idx="0">
                  <c:v>PROM. DE CAMIONES 12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multiLvlStrRef>
              <c:f>'Movimiento Ori-Occ'!$Z$47:$AA$62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Ori-Occ'!$AJ$47:$AJ$62</c:f>
              <c:numCache>
                <c:formatCode>General</c:formatCode>
                <c:ptCount val="16"/>
                <c:pt idx="0">
                  <c:v>12</c:v>
                </c:pt>
                <c:pt idx="1">
                  <c:v>12</c:v>
                </c:pt>
                <c:pt idx="2">
                  <c:v>12</c:v>
                </c:pt>
                <c:pt idx="3">
                  <c:v>12</c:v>
                </c:pt>
                <c:pt idx="4">
                  <c:v>12</c:v>
                </c:pt>
                <c:pt idx="5">
                  <c:v>12</c:v>
                </c:pt>
                <c:pt idx="6">
                  <c:v>12</c:v>
                </c:pt>
                <c:pt idx="7">
                  <c:v>12</c:v>
                </c:pt>
                <c:pt idx="8">
                  <c:v>12</c:v>
                </c:pt>
                <c:pt idx="9">
                  <c:v>12</c:v>
                </c:pt>
                <c:pt idx="10">
                  <c:v>12</c:v>
                </c:pt>
                <c:pt idx="11">
                  <c:v>12</c:v>
                </c:pt>
                <c:pt idx="12">
                  <c:v>12</c:v>
                </c:pt>
                <c:pt idx="13">
                  <c:v>12</c:v>
                </c:pt>
                <c:pt idx="14">
                  <c:v>12</c:v>
                </c:pt>
                <c:pt idx="15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2F-4BBA-B7A6-FFBA1022E2E4}"/>
            </c:ext>
          </c:extLst>
        </c:ser>
        <c:ser>
          <c:idx val="7"/>
          <c:order val="7"/>
          <c:tx>
            <c:strRef>
              <c:f>'Movimiento Ori-Occ'!$AK$42</c:f>
              <c:strCache>
                <c:ptCount val="1"/>
                <c:pt idx="0">
                  <c:v>PROM. DE MOTOS 39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multiLvlStrRef>
              <c:f>'Movimiento Ori-Occ'!$Z$47:$AA$62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Ori-Occ'!$AK$47:$AK$62</c:f>
              <c:numCache>
                <c:formatCode>General</c:formatCode>
                <c:ptCount val="16"/>
                <c:pt idx="0">
                  <c:v>39</c:v>
                </c:pt>
                <c:pt idx="1">
                  <c:v>39</c:v>
                </c:pt>
                <c:pt idx="2">
                  <c:v>39</c:v>
                </c:pt>
                <c:pt idx="3">
                  <c:v>39</c:v>
                </c:pt>
                <c:pt idx="4">
                  <c:v>39</c:v>
                </c:pt>
                <c:pt idx="5">
                  <c:v>39</c:v>
                </c:pt>
                <c:pt idx="6">
                  <c:v>39</c:v>
                </c:pt>
                <c:pt idx="7">
                  <c:v>39</c:v>
                </c:pt>
                <c:pt idx="8">
                  <c:v>39</c:v>
                </c:pt>
                <c:pt idx="9">
                  <c:v>39</c:v>
                </c:pt>
                <c:pt idx="10">
                  <c:v>39</c:v>
                </c:pt>
                <c:pt idx="11">
                  <c:v>39</c:v>
                </c:pt>
                <c:pt idx="12">
                  <c:v>39</c:v>
                </c:pt>
                <c:pt idx="13">
                  <c:v>39</c:v>
                </c:pt>
                <c:pt idx="14">
                  <c:v>39</c:v>
                </c:pt>
                <c:pt idx="15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2F-4BBA-B7A6-FFBA1022E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933888"/>
        <c:axId val="194935808"/>
      </c:lineChart>
      <c:catAx>
        <c:axId val="19493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7976179439152683"/>
              <c:y val="0.859934089839455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4935808"/>
        <c:crosses val="autoZero"/>
        <c:auto val="1"/>
        <c:lblAlgn val="ctr"/>
        <c:lblOffset val="100"/>
        <c:noMultiLvlLbl val="0"/>
      </c:catAx>
      <c:valAx>
        <c:axId val="194935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493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100"/>
              <a:t>Total Vehiculos Sentido </a:t>
            </a:r>
            <a:r>
              <a:rPr lang="en-US" sz="1100" b="1" i="0" u="none" strike="noStrike" baseline="0">
                <a:effectLst/>
              </a:rPr>
              <a:t>Ori-</a:t>
            </a:r>
            <a:r>
              <a:rPr lang="en-US" sz="1100"/>
              <a:t>Occ </a:t>
            </a:r>
            <a:r>
              <a:rPr lang="es-CO" sz="110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(6:00-20:00) Inter. Av.Boyaca-Carrera 69 B Sur</a:t>
            </a:r>
            <a:r>
              <a:rPr lang="en-US" sz="110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 </a:t>
            </a:r>
            <a:r>
              <a:rPr lang="en-US" sz="1100"/>
              <a:t> </a:t>
            </a:r>
          </a:p>
        </c:rich>
      </c:tx>
      <c:layout>
        <c:manualLayout>
          <c:xMode val="edge"/>
          <c:yMode val="edge"/>
          <c:x val="0.10782667851241756"/>
          <c:y val="1.52035289215775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21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2244530531847068E-2"/>
          <c:y val="0.15850827797558426"/>
          <c:w val="0.8756891389384861"/>
          <c:h val="0.688318727868798"/>
        </c:manualLayout>
      </c:layout>
      <c:pie3DChart>
        <c:varyColors val="1"/>
        <c:ser>
          <c:idx val="0"/>
          <c:order val="0"/>
          <c:tx>
            <c:strRef>
              <c:f>'Movimiento Ori-Occ'!$R$1:$U$1</c:f>
              <c:strCache>
                <c:ptCount val="4"/>
                <c:pt idx="0">
                  <c:v>PORCENTAJE</c:v>
                </c:pt>
              </c:strCache>
            </c:strRef>
          </c:tx>
          <c:explosion val="25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241-4147-8375-9DF8078C10D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8241-4147-8375-9DF8078C10D9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8241-4147-8375-9DF8078C10D9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8241-4147-8375-9DF8078C10D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'Movimiento Ori-Occ'!$R$2:$U$2</c:f>
              <c:strCache>
                <c:ptCount val="4"/>
                <c:pt idx="0">
                  <c:v>AUTOS - (3829)</c:v>
                </c:pt>
                <c:pt idx="1">
                  <c:v>BUSES - (176)</c:v>
                </c:pt>
                <c:pt idx="2">
                  <c:v>CAMIONES - (687)</c:v>
                </c:pt>
                <c:pt idx="3">
                  <c:v>MOTOS - (1738)</c:v>
                </c:pt>
              </c:strCache>
            </c:strRef>
          </c:cat>
          <c:val>
            <c:numRef>
              <c:f>'Movimiento Ori-Occ'!$R$13:$U$13</c:f>
              <c:numCache>
                <c:formatCode>00.00"%"</c:formatCode>
                <c:ptCount val="4"/>
                <c:pt idx="0">
                  <c:v>59.548989113530325</c:v>
                </c:pt>
                <c:pt idx="1">
                  <c:v>2.7371695178849147</c:v>
                </c:pt>
                <c:pt idx="2">
                  <c:v>10.684292379471229</c:v>
                </c:pt>
                <c:pt idx="3">
                  <c:v>27.029548989113529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241-4147-8375-9DF8078C1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222648053076463"/>
          <c:y val="0.79381730881167489"/>
          <c:w val="0.38945408398059239"/>
          <c:h val="0.175074235394352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400">
                <a:effectLst/>
              </a:rPr>
              <a:t>Volumen Equivalente al Vehículo Tipo Auto Sentido Oriente -Occidente Inter. Av. Boyacá con Carrera 69B Sur (06:00 a 10:00) y (16:00 a 20:00)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9.9062183747541166E-2"/>
          <c:y val="0.11444467862459778"/>
          <c:w val="0.86099421037488344"/>
          <c:h val="0.7042279597465935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'VHMD-FHMD'!$I$3</c:f>
              <c:strCache>
                <c:ptCount val="1"/>
                <c:pt idx="0">
                  <c:v>AUTOS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'VHMD-FHMD'!$A$124:$A$183</c15:sqref>
                  </c15:fullRef>
                </c:ext>
              </c:extLst>
              <c:f>('VHMD-FHMD'!$A$128:$A$143,'VHMD-FHMD'!$A$150,'VHMD-FHMD'!$A$168:$A$183)</c:f>
              <c:numCache>
                <c:formatCode>00":"00</c:formatCode>
                <c:ptCount val="33"/>
                <c:pt idx="0">
                  <c:v>600</c:v>
                </c:pt>
                <c:pt idx="1">
                  <c:v>615</c:v>
                </c:pt>
                <c:pt idx="2">
                  <c:v>630</c:v>
                </c:pt>
                <c:pt idx="3">
                  <c:v>645</c:v>
                </c:pt>
                <c:pt idx="4">
                  <c:v>700</c:v>
                </c:pt>
                <c:pt idx="5">
                  <c:v>715</c:v>
                </c:pt>
                <c:pt idx="6">
                  <c:v>730</c:v>
                </c:pt>
                <c:pt idx="7">
                  <c:v>745</c:v>
                </c:pt>
                <c:pt idx="8">
                  <c:v>800</c:v>
                </c:pt>
                <c:pt idx="9">
                  <c:v>815</c:v>
                </c:pt>
                <c:pt idx="10">
                  <c:v>830</c:v>
                </c:pt>
                <c:pt idx="11">
                  <c:v>845</c:v>
                </c:pt>
                <c:pt idx="12">
                  <c:v>900</c:v>
                </c:pt>
                <c:pt idx="13">
                  <c:v>915</c:v>
                </c:pt>
                <c:pt idx="14">
                  <c:v>930</c:v>
                </c:pt>
                <c:pt idx="15">
                  <c:v>945</c:v>
                </c:pt>
                <c:pt idx="16">
                  <c:v>1130</c:v>
                </c:pt>
                <c:pt idx="17">
                  <c:v>1600</c:v>
                </c:pt>
                <c:pt idx="18">
                  <c:v>1615</c:v>
                </c:pt>
                <c:pt idx="19">
                  <c:v>1630</c:v>
                </c:pt>
                <c:pt idx="20">
                  <c:v>1645</c:v>
                </c:pt>
                <c:pt idx="21">
                  <c:v>1700</c:v>
                </c:pt>
                <c:pt idx="22">
                  <c:v>1715</c:v>
                </c:pt>
                <c:pt idx="23">
                  <c:v>1730</c:v>
                </c:pt>
                <c:pt idx="24">
                  <c:v>1745</c:v>
                </c:pt>
                <c:pt idx="25">
                  <c:v>1800</c:v>
                </c:pt>
                <c:pt idx="26">
                  <c:v>1815</c:v>
                </c:pt>
                <c:pt idx="27">
                  <c:v>1830</c:v>
                </c:pt>
                <c:pt idx="28">
                  <c:v>1845</c:v>
                </c:pt>
                <c:pt idx="29">
                  <c:v>1900</c:v>
                </c:pt>
                <c:pt idx="30">
                  <c:v>1915</c:v>
                </c:pt>
                <c:pt idx="31">
                  <c:v>1930</c:v>
                </c:pt>
                <c:pt idx="32">
                  <c:v>1945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'VHMD-FHMD'!$I$124:$I$183</c15:sqref>
                  </c15:fullRef>
                </c:ext>
              </c:extLst>
              <c:f>('VHMD-FHMD'!$I$128:$I$143,'VHMD-FHMD'!$I$150,'VHMD-FHMD'!$I$168:$I$183)</c:f>
              <c:numCache>
                <c:formatCode>0</c:formatCode>
                <c:ptCount val="33"/>
                <c:pt idx="0">
                  <c:v>173</c:v>
                </c:pt>
                <c:pt idx="1">
                  <c:v>168</c:v>
                </c:pt>
                <c:pt idx="2">
                  <c:v>164</c:v>
                </c:pt>
                <c:pt idx="3">
                  <c:v>114</c:v>
                </c:pt>
                <c:pt idx="4">
                  <c:v>87</c:v>
                </c:pt>
                <c:pt idx="5">
                  <c:v>69</c:v>
                </c:pt>
                <c:pt idx="6">
                  <c:v>69</c:v>
                </c:pt>
                <c:pt idx="7">
                  <c:v>78</c:v>
                </c:pt>
                <c:pt idx="8">
                  <c:v>75</c:v>
                </c:pt>
                <c:pt idx="9">
                  <c:v>65</c:v>
                </c:pt>
                <c:pt idx="10">
                  <c:v>77</c:v>
                </c:pt>
                <c:pt idx="11">
                  <c:v>85</c:v>
                </c:pt>
                <c:pt idx="12">
                  <c:v>54</c:v>
                </c:pt>
                <c:pt idx="13">
                  <c:v>74</c:v>
                </c:pt>
                <c:pt idx="14">
                  <c:v>68</c:v>
                </c:pt>
                <c:pt idx="15">
                  <c:v>59</c:v>
                </c:pt>
                <c:pt idx="16">
                  <c:v>84</c:v>
                </c:pt>
                <c:pt idx="17">
                  <c:v>82</c:v>
                </c:pt>
                <c:pt idx="18">
                  <c:v>93</c:v>
                </c:pt>
                <c:pt idx="19">
                  <c:v>88</c:v>
                </c:pt>
                <c:pt idx="20">
                  <c:v>77</c:v>
                </c:pt>
                <c:pt idx="21">
                  <c:v>79</c:v>
                </c:pt>
                <c:pt idx="22">
                  <c:v>58</c:v>
                </c:pt>
                <c:pt idx="23">
                  <c:v>58</c:v>
                </c:pt>
                <c:pt idx="24">
                  <c:v>50</c:v>
                </c:pt>
                <c:pt idx="25">
                  <c:v>58</c:v>
                </c:pt>
                <c:pt idx="26">
                  <c:v>46</c:v>
                </c:pt>
                <c:pt idx="27">
                  <c:v>54</c:v>
                </c:pt>
                <c:pt idx="28">
                  <c:v>44</c:v>
                </c:pt>
                <c:pt idx="29">
                  <c:v>8</c:v>
                </c:pt>
                <c:pt idx="30">
                  <c:v>4</c:v>
                </c:pt>
                <c:pt idx="31">
                  <c:v>7</c:v>
                </c:pt>
                <c:pt idx="3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5-453A-ACF8-A33B058B799A}"/>
            </c:ext>
          </c:extLst>
        </c:ser>
        <c:ser>
          <c:idx val="2"/>
          <c:order val="2"/>
          <c:tx>
            <c:strRef>
              <c:f>'VHMD-FHMD'!$J$3</c:f>
              <c:strCache>
                <c:ptCount val="1"/>
                <c:pt idx="0">
                  <c:v>BUSES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7A-4C0B-8DDA-4C4E61C3966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7A-4C0B-8DDA-4C4E61C396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'VHMD-FHMD'!$A$124:$A$183</c15:sqref>
                  </c15:fullRef>
                </c:ext>
              </c:extLst>
              <c:f>('VHMD-FHMD'!$A$128:$A$143,'VHMD-FHMD'!$A$150,'VHMD-FHMD'!$A$168:$A$183)</c:f>
              <c:numCache>
                <c:formatCode>00":"00</c:formatCode>
                <c:ptCount val="33"/>
                <c:pt idx="0">
                  <c:v>600</c:v>
                </c:pt>
                <c:pt idx="1">
                  <c:v>615</c:v>
                </c:pt>
                <c:pt idx="2">
                  <c:v>630</c:v>
                </c:pt>
                <c:pt idx="3">
                  <c:v>645</c:v>
                </c:pt>
                <c:pt idx="4">
                  <c:v>700</c:v>
                </c:pt>
                <c:pt idx="5">
                  <c:v>715</c:v>
                </c:pt>
                <c:pt idx="6">
                  <c:v>730</c:v>
                </c:pt>
                <c:pt idx="7">
                  <c:v>745</c:v>
                </c:pt>
                <c:pt idx="8">
                  <c:v>800</c:v>
                </c:pt>
                <c:pt idx="9">
                  <c:v>815</c:v>
                </c:pt>
                <c:pt idx="10">
                  <c:v>830</c:v>
                </c:pt>
                <c:pt idx="11">
                  <c:v>845</c:v>
                </c:pt>
                <c:pt idx="12">
                  <c:v>900</c:v>
                </c:pt>
                <c:pt idx="13">
                  <c:v>915</c:v>
                </c:pt>
                <c:pt idx="14">
                  <c:v>930</c:v>
                </c:pt>
                <c:pt idx="15">
                  <c:v>945</c:v>
                </c:pt>
                <c:pt idx="16">
                  <c:v>1130</c:v>
                </c:pt>
                <c:pt idx="17">
                  <c:v>1600</c:v>
                </c:pt>
                <c:pt idx="18">
                  <c:v>1615</c:v>
                </c:pt>
                <c:pt idx="19">
                  <c:v>1630</c:v>
                </c:pt>
                <c:pt idx="20">
                  <c:v>1645</c:v>
                </c:pt>
                <c:pt idx="21">
                  <c:v>1700</c:v>
                </c:pt>
                <c:pt idx="22">
                  <c:v>1715</c:v>
                </c:pt>
                <c:pt idx="23">
                  <c:v>1730</c:v>
                </c:pt>
                <c:pt idx="24">
                  <c:v>1745</c:v>
                </c:pt>
                <c:pt idx="25">
                  <c:v>1800</c:v>
                </c:pt>
                <c:pt idx="26">
                  <c:v>1815</c:v>
                </c:pt>
                <c:pt idx="27">
                  <c:v>1830</c:v>
                </c:pt>
                <c:pt idx="28">
                  <c:v>1845</c:v>
                </c:pt>
                <c:pt idx="29">
                  <c:v>1900</c:v>
                </c:pt>
                <c:pt idx="30">
                  <c:v>1915</c:v>
                </c:pt>
                <c:pt idx="31">
                  <c:v>1930</c:v>
                </c:pt>
                <c:pt idx="32">
                  <c:v>1945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'VHMD-FHMD'!$J$124:$J$183</c15:sqref>
                  </c15:fullRef>
                </c:ext>
              </c:extLst>
              <c:f>('VHMD-FHMD'!$J$128:$J$143,'VHMD-FHMD'!$J$150,'VHMD-FHMD'!$J$168:$J$183)</c:f>
              <c:numCache>
                <c:formatCode>0</c:formatCode>
                <c:ptCount val="33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4</c:v>
                </c:pt>
                <c:pt idx="15">
                  <c:v>2</c:v>
                </c:pt>
                <c:pt idx="16">
                  <c:v>10</c:v>
                </c:pt>
                <c:pt idx="17">
                  <c:v>8</c:v>
                </c:pt>
                <c:pt idx="18">
                  <c:v>12</c:v>
                </c:pt>
                <c:pt idx="19">
                  <c:v>8</c:v>
                </c:pt>
                <c:pt idx="20">
                  <c:v>12</c:v>
                </c:pt>
                <c:pt idx="21">
                  <c:v>10</c:v>
                </c:pt>
                <c:pt idx="22">
                  <c:v>6</c:v>
                </c:pt>
                <c:pt idx="23">
                  <c:v>4</c:v>
                </c:pt>
                <c:pt idx="24">
                  <c:v>8</c:v>
                </c:pt>
                <c:pt idx="25">
                  <c:v>8</c:v>
                </c:pt>
                <c:pt idx="26">
                  <c:v>2</c:v>
                </c:pt>
                <c:pt idx="27">
                  <c:v>6</c:v>
                </c:pt>
                <c:pt idx="28">
                  <c:v>4</c:v>
                </c:pt>
                <c:pt idx="29">
                  <c:v>2</c:v>
                </c:pt>
                <c:pt idx="30">
                  <c:v>0</c:v>
                </c:pt>
                <c:pt idx="31">
                  <c:v>2</c:v>
                </c:pt>
                <c:pt idx="3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E5-453A-ACF8-A33B058B799A}"/>
            </c:ext>
          </c:extLst>
        </c:ser>
        <c:ser>
          <c:idx val="3"/>
          <c:order val="3"/>
          <c:tx>
            <c:strRef>
              <c:f>'VHMD-FHMD'!$K$3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'VHMD-FHMD'!$A$124:$A$183</c15:sqref>
                  </c15:fullRef>
                </c:ext>
              </c:extLst>
              <c:f>('VHMD-FHMD'!$A$128:$A$143,'VHMD-FHMD'!$A$150,'VHMD-FHMD'!$A$168:$A$183)</c:f>
              <c:numCache>
                <c:formatCode>00":"00</c:formatCode>
                <c:ptCount val="33"/>
                <c:pt idx="0">
                  <c:v>600</c:v>
                </c:pt>
                <c:pt idx="1">
                  <c:v>615</c:v>
                </c:pt>
                <c:pt idx="2">
                  <c:v>630</c:v>
                </c:pt>
                <c:pt idx="3">
                  <c:v>645</c:v>
                </c:pt>
                <c:pt idx="4">
                  <c:v>700</c:v>
                </c:pt>
                <c:pt idx="5">
                  <c:v>715</c:v>
                </c:pt>
                <c:pt idx="6">
                  <c:v>730</c:v>
                </c:pt>
                <c:pt idx="7">
                  <c:v>745</c:v>
                </c:pt>
                <c:pt idx="8">
                  <c:v>800</c:v>
                </c:pt>
                <c:pt idx="9">
                  <c:v>815</c:v>
                </c:pt>
                <c:pt idx="10">
                  <c:v>830</c:v>
                </c:pt>
                <c:pt idx="11">
                  <c:v>845</c:v>
                </c:pt>
                <c:pt idx="12">
                  <c:v>900</c:v>
                </c:pt>
                <c:pt idx="13">
                  <c:v>915</c:v>
                </c:pt>
                <c:pt idx="14">
                  <c:v>930</c:v>
                </c:pt>
                <c:pt idx="15">
                  <c:v>945</c:v>
                </c:pt>
                <c:pt idx="16">
                  <c:v>1130</c:v>
                </c:pt>
                <c:pt idx="17">
                  <c:v>1600</c:v>
                </c:pt>
                <c:pt idx="18">
                  <c:v>1615</c:v>
                </c:pt>
                <c:pt idx="19">
                  <c:v>1630</c:v>
                </c:pt>
                <c:pt idx="20">
                  <c:v>1645</c:v>
                </c:pt>
                <c:pt idx="21">
                  <c:v>1700</c:v>
                </c:pt>
                <c:pt idx="22">
                  <c:v>1715</c:v>
                </c:pt>
                <c:pt idx="23">
                  <c:v>1730</c:v>
                </c:pt>
                <c:pt idx="24">
                  <c:v>1745</c:v>
                </c:pt>
                <c:pt idx="25">
                  <c:v>1800</c:v>
                </c:pt>
                <c:pt idx="26">
                  <c:v>1815</c:v>
                </c:pt>
                <c:pt idx="27">
                  <c:v>1830</c:v>
                </c:pt>
                <c:pt idx="28">
                  <c:v>1845</c:v>
                </c:pt>
                <c:pt idx="29">
                  <c:v>1900</c:v>
                </c:pt>
                <c:pt idx="30">
                  <c:v>1915</c:v>
                </c:pt>
                <c:pt idx="31">
                  <c:v>1930</c:v>
                </c:pt>
                <c:pt idx="32">
                  <c:v>1945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'VHMD-FHMD'!$K$124:$K$183</c15:sqref>
                  </c15:fullRef>
                </c:ext>
              </c:extLst>
              <c:f>('VHMD-FHMD'!$K$128:$K$143,'VHMD-FHMD'!$K$150,'VHMD-FHMD'!$K$168:$K$183)</c:f>
              <c:numCache>
                <c:formatCode>0</c:formatCode>
                <c:ptCount val="33"/>
                <c:pt idx="0">
                  <c:v>27.5</c:v>
                </c:pt>
                <c:pt idx="1">
                  <c:v>37.5</c:v>
                </c:pt>
                <c:pt idx="2">
                  <c:v>45</c:v>
                </c:pt>
                <c:pt idx="3">
                  <c:v>15</c:v>
                </c:pt>
                <c:pt idx="4">
                  <c:v>32.5</c:v>
                </c:pt>
                <c:pt idx="5">
                  <c:v>57.5</c:v>
                </c:pt>
                <c:pt idx="6">
                  <c:v>42.5</c:v>
                </c:pt>
                <c:pt idx="7">
                  <c:v>52.5</c:v>
                </c:pt>
                <c:pt idx="8">
                  <c:v>47.5</c:v>
                </c:pt>
                <c:pt idx="9">
                  <c:v>42.5</c:v>
                </c:pt>
                <c:pt idx="10">
                  <c:v>37.5</c:v>
                </c:pt>
                <c:pt idx="11">
                  <c:v>47.5</c:v>
                </c:pt>
                <c:pt idx="12">
                  <c:v>37.5</c:v>
                </c:pt>
                <c:pt idx="13">
                  <c:v>42.5</c:v>
                </c:pt>
                <c:pt idx="14">
                  <c:v>17.5</c:v>
                </c:pt>
                <c:pt idx="15">
                  <c:v>37.5</c:v>
                </c:pt>
                <c:pt idx="16">
                  <c:v>30</c:v>
                </c:pt>
                <c:pt idx="17">
                  <c:v>32.5</c:v>
                </c:pt>
                <c:pt idx="18">
                  <c:v>12.5</c:v>
                </c:pt>
                <c:pt idx="19">
                  <c:v>20</c:v>
                </c:pt>
                <c:pt idx="20">
                  <c:v>15</c:v>
                </c:pt>
                <c:pt idx="21">
                  <c:v>12.5</c:v>
                </c:pt>
                <c:pt idx="22">
                  <c:v>22.5</c:v>
                </c:pt>
                <c:pt idx="23">
                  <c:v>20</c:v>
                </c:pt>
                <c:pt idx="24">
                  <c:v>22.5</c:v>
                </c:pt>
                <c:pt idx="25">
                  <c:v>7.5</c:v>
                </c:pt>
                <c:pt idx="26">
                  <c:v>5</c:v>
                </c:pt>
                <c:pt idx="27">
                  <c:v>5</c:v>
                </c:pt>
                <c:pt idx="28">
                  <c:v>2.5</c:v>
                </c:pt>
                <c:pt idx="29">
                  <c:v>5</c:v>
                </c:pt>
                <c:pt idx="30">
                  <c:v>0</c:v>
                </c:pt>
                <c:pt idx="31">
                  <c:v>2.5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E5-453A-ACF8-A33B058B799A}"/>
            </c:ext>
          </c:extLst>
        </c:ser>
        <c:ser>
          <c:idx val="4"/>
          <c:order val="4"/>
          <c:tx>
            <c:strRef>
              <c:f>'VHMD-FHMD'!$L$3</c:f>
              <c:strCache>
                <c:ptCount val="1"/>
                <c:pt idx="0">
                  <c:v>MOTOS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'VHMD-FHMD'!$A$124:$A$183</c15:sqref>
                  </c15:fullRef>
                </c:ext>
              </c:extLst>
              <c:f>('VHMD-FHMD'!$A$128:$A$143,'VHMD-FHMD'!$A$150,'VHMD-FHMD'!$A$168:$A$183)</c:f>
              <c:numCache>
                <c:formatCode>00":"00</c:formatCode>
                <c:ptCount val="33"/>
                <c:pt idx="0">
                  <c:v>600</c:v>
                </c:pt>
                <c:pt idx="1">
                  <c:v>615</c:v>
                </c:pt>
                <c:pt idx="2">
                  <c:v>630</c:v>
                </c:pt>
                <c:pt idx="3">
                  <c:v>645</c:v>
                </c:pt>
                <c:pt idx="4">
                  <c:v>700</c:v>
                </c:pt>
                <c:pt idx="5">
                  <c:v>715</c:v>
                </c:pt>
                <c:pt idx="6">
                  <c:v>730</c:v>
                </c:pt>
                <c:pt idx="7">
                  <c:v>745</c:v>
                </c:pt>
                <c:pt idx="8">
                  <c:v>800</c:v>
                </c:pt>
                <c:pt idx="9">
                  <c:v>815</c:v>
                </c:pt>
                <c:pt idx="10">
                  <c:v>830</c:v>
                </c:pt>
                <c:pt idx="11">
                  <c:v>845</c:v>
                </c:pt>
                <c:pt idx="12">
                  <c:v>900</c:v>
                </c:pt>
                <c:pt idx="13">
                  <c:v>915</c:v>
                </c:pt>
                <c:pt idx="14">
                  <c:v>930</c:v>
                </c:pt>
                <c:pt idx="15">
                  <c:v>945</c:v>
                </c:pt>
                <c:pt idx="16">
                  <c:v>1130</c:v>
                </c:pt>
                <c:pt idx="17">
                  <c:v>1600</c:v>
                </c:pt>
                <c:pt idx="18">
                  <c:v>1615</c:v>
                </c:pt>
                <c:pt idx="19">
                  <c:v>1630</c:v>
                </c:pt>
                <c:pt idx="20">
                  <c:v>1645</c:v>
                </c:pt>
                <c:pt idx="21">
                  <c:v>1700</c:v>
                </c:pt>
                <c:pt idx="22">
                  <c:v>1715</c:v>
                </c:pt>
                <c:pt idx="23">
                  <c:v>1730</c:v>
                </c:pt>
                <c:pt idx="24">
                  <c:v>1745</c:v>
                </c:pt>
                <c:pt idx="25">
                  <c:v>1800</c:v>
                </c:pt>
                <c:pt idx="26">
                  <c:v>1815</c:v>
                </c:pt>
                <c:pt idx="27">
                  <c:v>1830</c:v>
                </c:pt>
                <c:pt idx="28">
                  <c:v>1845</c:v>
                </c:pt>
                <c:pt idx="29">
                  <c:v>1900</c:v>
                </c:pt>
                <c:pt idx="30">
                  <c:v>1915</c:v>
                </c:pt>
                <c:pt idx="31">
                  <c:v>1930</c:v>
                </c:pt>
                <c:pt idx="32">
                  <c:v>1945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'VHMD-FHMD'!$L$124:$L$183</c15:sqref>
                  </c15:fullRef>
                </c:ext>
              </c:extLst>
              <c:f>('VHMD-FHMD'!$L$128:$L$143,'VHMD-FHMD'!$L$150,'VHMD-FHMD'!$L$168:$L$183)</c:f>
              <c:numCache>
                <c:formatCode>0</c:formatCode>
                <c:ptCount val="33"/>
                <c:pt idx="0">
                  <c:v>34</c:v>
                </c:pt>
                <c:pt idx="1">
                  <c:v>40.5</c:v>
                </c:pt>
                <c:pt idx="2">
                  <c:v>37.5</c:v>
                </c:pt>
                <c:pt idx="3">
                  <c:v>30</c:v>
                </c:pt>
                <c:pt idx="4">
                  <c:v>24</c:v>
                </c:pt>
                <c:pt idx="5">
                  <c:v>19.5</c:v>
                </c:pt>
                <c:pt idx="6">
                  <c:v>12.5</c:v>
                </c:pt>
                <c:pt idx="7">
                  <c:v>13.5</c:v>
                </c:pt>
                <c:pt idx="8">
                  <c:v>14.5</c:v>
                </c:pt>
                <c:pt idx="9">
                  <c:v>15</c:v>
                </c:pt>
                <c:pt idx="10">
                  <c:v>9</c:v>
                </c:pt>
                <c:pt idx="11">
                  <c:v>10</c:v>
                </c:pt>
                <c:pt idx="12">
                  <c:v>14</c:v>
                </c:pt>
                <c:pt idx="13">
                  <c:v>8.5</c:v>
                </c:pt>
                <c:pt idx="14">
                  <c:v>15</c:v>
                </c:pt>
                <c:pt idx="15">
                  <c:v>8.5</c:v>
                </c:pt>
                <c:pt idx="16">
                  <c:v>9.5</c:v>
                </c:pt>
                <c:pt idx="17">
                  <c:v>13</c:v>
                </c:pt>
                <c:pt idx="18">
                  <c:v>8.5</c:v>
                </c:pt>
                <c:pt idx="19">
                  <c:v>8</c:v>
                </c:pt>
                <c:pt idx="20">
                  <c:v>13</c:v>
                </c:pt>
                <c:pt idx="21">
                  <c:v>12</c:v>
                </c:pt>
                <c:pt idx="22">
                  <c:v>7</c:v>
                </c:pt>
                <c:pt idx="23">
                  <c:v>9</c:v>
                </c:pt>
                <c:pt idx="24">
                  <c:v>12.5</c:v>
                </c:pt>
                <c:pt idx="25">
                  <c:v>7</c:v>
                </c:pt>
                <c:pt idx="26">
                  <c:v>5</c:v>
                </c:pt>
                <c:pt idx="27">
                  <c:v>8.5</c:v>
                </c:pt>
                <c:pt idx="28">
                  <c:v>3.5</c:v>
                </c:pt>
                <c:pt idx="29">
                  <c:v>2.5</c:v>
                </c:pt>
                <c:pt idx="30">
                  <c:v>2.5</c:v>
                </c:pt>
                <c:pt idx="31">
                  <c:v>4</c:v>
                </c:pt>
                <c:pt idx="3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E5-453A-ACF8-A33B058B7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6091904"/>
        <c:axId val="176093824"/>
      </c:barChart>
      <c:lineChart>
        <c:grouping val="standard"/>
        <c:varyColors val="0"/>
        <c:ser>
          <c:idx val="0"/>
          <c:order val="0"/>
          <c:tx>
            <c:strRef>
              <c:f>'VHMD-FHMD'!$M$2:$M$3</c:f>
              <c:strCache>
                <c:ptCount val="2"/>
                <c:pt idx="0">
                  <c:v>TOTAL EQUIVALENCIA  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solidFill>
                <a:srgbClr val="00B0F0"/>
              </a:soli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rgbClr val="00B0F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'VHMD-FHMD'!$A$124:$A$183</c15:sqref>
                  </c15:fullRef>
                </c:ext>
              </c:extLst>
              <c:f>('VHMD-FHMD'!$A$128:$A$143,'VHMD-FHMD'!$A$150,'VHMD-FHMD'!$A$168:$A$183)</c:f>
              <c:numCache>
                <c:formatCode>00":"00</c:formatCode>
                <c:ptCount val="33"/>
                <c:pt idx="0">
                  <c:v>600</c:v>
                </c:pt>
                <c:pt idx="1">
                  <c:v>615</c:v>
                </c:pt>
                <c:pt idx="2">
                  <c:v>630</c:v>
                </c:pt>
                <c:pt idx="3">
                  <c:v>645</c:v>
                </c:pt>
                <c:pt idx="4">
                  <c:v>700</c:v>
                </c:pt>
                <c:pt idx="5">
                  <c:v>715</c:v>
                </c:pt>
                <c:pt idx="6">
                  <c:v>730</c:v>
                </c:pt>
                <c:pt idx="7">
                  <c:v>745</c:v>
                </c:pt>
                <c:pt idx="8">
                  <c:v>800</c:v>
                </c:pt>
                <c:pt idx="9">
                  <c:v>815</c:v>
                </c:pt>
                <c:pt idx="10">
                  <c:v>830</c:v>
                </c:pt>
                <c:pt idx="11">
                  <c:v>845</c:v>
                </c:pt>
                <c:pt idx="12">
                  <c:v>900</c:v>
                </c:pt>
                <c:pt idx="13">
                  <c:v>915</c:v>
                </c:pt>
                <c:pt idx="14">
                  <c:v>930</c:v>
                </c:pt>
                <c:pt idx="15">
                  <c:v>945</c:v>
                </c:pt>
                <c:pt idx="16">
                  <c:v>1130</c:v>
                </c:pt>
                <c:pt idx="17">
                  <c:v>1600</c:v>
                </c:pt>
                <c:pt idx="18">
                  <c:v>1615</c:v>
                </c:pt>
                <c:pt idx="19">
                  <c:v>1630</c:v>
                </c:pt>
                <c:pt idx="20">
                  <c:v>1645</c:v>
                </c:pt>
                <c:pt idx="21">
                  <c:v>1700</c:v>
                </c:pt>
                <c:pt idx="22">
                  <c:v>1715</c:v>
                </c:pt>
                <c:pt idx="23">
                  <c:v>1730</c:v>
                </c:pt>
                <c:pt idx="24">
                  <c:v>1745</c:v>
                </c:pt>
                <c:pt idx="25">
                  <c:v>1800</c:v>
                </c:pt>
                <c:pt idx="26">
                  <c:v>1815</c:v>
                </c:pt>
                <c:pt idx="27">
                  <c:v>1830</c:v>
                </c:pt>
                <c:pt idx="28">
                  <c:v>1845</c:v>
                </c:pt>
                <c:pt idx="29">
                  <c:v>1900</c:v>
                </c:pt>
                <c:pt idx="30">
                  <c:v>1915</c:v>
                </c:pt>
                <c:pt idx="31">
                  <c:v>1930</c:v>
                </c:pt>
                <c:pt idx="32">
                  <c:v>1945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'VHMD-FHMD'!$M$124:$M$183</c15:sqref>
                  </c15:fullRef>
                </c:ext>
              </c:extLst>
              <c:f>('VHMD-FHMD'!$M$128:$M$143,'VHMD-FHMD'!$M$150,'VHMD-FHMD'!$M$168:$M$183)</c:f>
              <c:numCache>
                <c:formatCode>0</c:formatCode>
                <c:ptCount val="33"/>
                <c:pt idx="0">
                  <c:v>236.5</c:v>
                </c:pt>
                <c:pt idx="1">
                  <c:v>246</c:v>
                </c:pt>
                <c:pt idx="2">
                  <c:v>248.5</c:v>
                </c:pt>
                <c:pt idx="3">
                  <c:v>159</c:v>
                </c:pt>
                <c:pt idx="4">
                  <c:v>147.5</c:v>
                </c:pt>
                <c:pt idx="5">
                  <c:v>148</c:v>
                </c:pt>
                <c:pt idx="6">
                  <c:v>126</c:v>
                </c:pt>
                <c:pt idx="7">
                  <c:v>146</c:v>
                </c:pt>
                <c:pt idx="8">
                  <c:v>139</c:v>
                </c:pt>
                <c:pt idx="9">
                  <c:v>124.5</c:v>
                </c:pt>
                <c:pt idx="10">
                  <c:v>125.5</c:v>
                </c:pt>
                <c:pt idx="11">
                  <c:v>144.5</c:v>
                </c:pt>
                <c:pt idx="12">
                  <c:v>107.5</c:v>
                </c:pt>
                <c:pt idx="13">
                  <c:v>127</c:v>
                </c:pt>
                <c:pt idx="14">
                  <c:v>104.5</c:v>
                </c:pt>
                <c:pt idx="15">
                  <c:v>107</c:v>
                </c:pt>
                <c:pt idx="16">
                  <c:v>133.5</c:v>
                </c:pt>
                <c:pt idx="17">
                  <c:v>135.5</c:v>
                </c:pt>
                <c:pt idx="18">
                  <c:v>126</c:v>
                </c:pt>
                <c:pt idx="19">
                  <c:v>124</c:v>
                </c:pt>
                <c:pt idx="20">
                  <c:v>117</c:v>
                </c:pt>
                <c:pt idx="21">
                  <c:v>113.5</c:v>
                </c:pt>
                <c:pt idx="22">
                  <c:v>93.5</c:v>
                </c:pt>
                <c:pt idx="23">
                  <c:v>91</c:v>
                </c:pt>
                <c:pt idx="24">
                  <c:v>93</c:v>
                </c:pt>
                <c:pt idx="25">
                  <c:v>80.5</c:v>
                </c:pt>
                <c:pt idx="26">
                  <c:v>58</c:v>
                </c:pt>
                <c:pt idx="27">
                  <c:v>73.5</c:v>
                </c:pt>
                <c:pt idx="28">
                  <c:v>54</c:v>
                </c:pt>
                <c:pt idx="29">
                  <c:v>17.5</c:v>
                </c:pt>
                <c:pt idx="30">
                  <c:v>6.5</c:v>
                </c:pt>
                <c:pt idx="31">
                  <c:v>15.5</c:v>
                </c:pt>
                <c:pt idx="32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3E5-453A-ACF8-A33B058B7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091904"/>
        <c:axId val="176093824"/>
      </c:lineChart>
      <c:lineChart>
        <c:grouping val="standard"/>
        <c:varyColors val="0"/>
        <c:ser>
          <c:idx val="5"/>
          <c:order val="5"/>
          <c:tx>
            <c:strRef>
              <c:f>'VHMD-FHMD'!$S$3</c:f>
              <c:strCache>
                <c:ptCount val="1"/>
                <c:pt idx="0">
                  <c:v>VHMD (q 15min)</c:v>
                </c:pt>
              </c:strCache>
            </c:strRef>
          </c:tx>
          <c:spPr>
            <a:ln w="34925" cap="rnd">
              <a:solidFill>
                <a:srgbClr val="FF0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3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3E5-453A-ACF8-A33B058B79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'VHMD-FHMD'!$A$124:$A$183</c15:sqref>
                  </c15:fullRef>
                </c:ext>
              </c:extLst>
              <c:f>('VHMD-FHMD'!$A$128:$A$143,'VHMD-FHMD'!$A$150,'VHMD-FHMD'!$A$168:$A$183)</c:f>
              <c:numCache>
                <c:formatCode>00":"00</c:formatCode>
                <c:ptCount val="33"/>
                <c:pt idx="0">
                  <c:v>600</c:v>
                </c:pt>
                <c:pt idx="1">
                  <c:v>615</c:v>
                </c:pt>
                <c:pt idx="2">
                  <c:v>630</c:v>
                </c:pt>
                <c:pt idx="3">
                  <c:v>645</c:v>
                </c:pt>
                <c:pt idx="4">
                  <c:v>700</c:v>
                </c:pt>
                <c:pt idx="5">
                  <c:v>715</c:v>
                </c:pt>
                <c:pt idx="6">
                  <c:v>730</c:v>
                </c:pt>
                <c:pt idx="7">
                  <c:v>745</c:v>
                </c:pt>
                <c:pt idx="8">
                  <c:v>800</c:v>
                </c:pt>
                <c:pt idx="9">
                  <c:v>815</c:v>
                </c:pt>
                <c:pt idx="10">
                  <c:v>830</c:v>
                </c:pt>
                <c:pt idx="11">
                  <c:v>845</c:v>
                </c:pt>
                <c:pt idx="12">
                  <c:v>900</c:v>
                </c:pt>
                <c:pt idx="13">
                  <c:v>915</c:v>
                </c:pt>
                <c:pt idx="14">
                  <c:v>930</c:v>
                </c:pt>
                <c:pt idx="15">
                  <c:v>945</c:v>
                </c:pt>
                <c:pt idx="16">
                  <c:v>1130</c:v>
                </c:pt>
                <c:pt idx="17">
                  <c:v>1600</c:v>
                </c:pt>
                <c:pt idx="18">
                  <c:v>1615</c:v>
                </c:pt>
                <c:pt idx="19">
                  <c:v>1630</c:v>
                </c:pt>
                <c:pt idx="20">
                  <c:v>1645</c:v>
                </c:pt>
                <c:pt idx="21">
                  <c:v>1700</c:v>
                </c:pt>
                <c:pt idx="22">
                  <c:v>1715</c:v>
                </c:pt>
                <c:pt idx="23">
                  <c:v>1730</c:v>
                </c:pt>
                <c:pt idx="24">
                  <c:v>1745</c:v>
                </c:pt>
                <c:pt idx="25">
                  <c:v>1800</c:v>
                </c:pt>
                <c:pt idx="26">
                  <c:v>1815</c:v>
                </c:pt>
                <c:pt idx="27">
                  <c:v>1830</c:v>
                </c:pt>
                <c:pt idx="28">
                  <c:v>1845</c:v>
                </c:pt>
                <c:pt idx="29">
                  <c:v>1900</c:v>
                </c:pt>
                <c:pt idx="30">
                  <c:v>1915</c:v>
                </c:pt>
                <c:pt idx="31">
                  <c:v>1930</c:v>
                </c:pt>
                <c:pt idx="32">
                  <c:v>1945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'VHMD-FHMD'!$S$124:$S$183</c15:sqref>
                  </c15:fullRef>
                </c:ext>
              </c:extLst>
              <c:f>('VHMD-FHMD'!$S$128:$S$143,'VHMD-FHMD'!$S$150,'VHMD-FHMD'!$S$168:$S$183)</c:f>
              <c:numCache>
                <c:formatCode>0</c:formatCode>
                <c:ptCount val="33"/>
                <c:pt idx="0">
                  <c:v>232.75</c:v>
                </c:pt>
                <c:pt idx="1">
                  <c:v>232.75</c:v>
                </c:pt>
                <c:pt idx="2">
                  <c:v>232.75</c:v>
                </c:pt>
                <c:pt idx="3">
                  <c:v>232.75</c:v>
                </c:pt>
                <c:pt idx="4">
                  <c:v>232.75</c:v>
                </c:pt>
                <c:pt idx="5">
                  <c:v>232.75</c:v>
                </c:pt>
                <c:pt idx="6">
                  <c:v>232.75</c:v>
                </c:pt>
                <c:pt idx="7">
                  <c:v>232.75</c:v>
                </c:pt>
                <c:pt idx="8">
                  <c:v>232.75</c:v>
                </c:pt>
                <c:pt idx="9">
                  <c:v>232.75</c:v>
                </c:pt>
                <c:pt idx="10">
                  <c:v>232.75</c:v>
                </c:pt>
                <c:pt idx="11">
                  <c:v>232.75</c:v>
                </c:pt>
                <c:pt idx="12">
                  <c:v>232.75</c:v>
                </c:pt>
                <c:pt idx="13">
                  <c:v>232.75</c:v>
                </c:pt>
                <c:pt idx="14">
                  <c:v>232.75</c:v>
                </c:pt>
                <c:pt idx="15">
                  <c:v>232.75</c:v>
                </c:pt>
                <c:pt idx="16">
                  <c:v>232.75</c:v>
                </c:pt>
                <c:pt idx="17">
                  <c:v>232.75</c:v>
                </c:pt>
                <c:pt idx="18">
                  <c:v>232.75</c:v>
                </c:pt>
                <c:pt idx="19">
                  <c:v>232.75</c:v>
                </c:pt>
                <c:pt idx="20">
                  <c:v>232.75</c:v>
                </c:pt>
                <c:pt idx="21">
                  <c:v>232.75</c:v>
                </c:pt>
                <c:pt idx="22">
                  <c:v>232.75</c:v>
                </c:pt>
                <c:pt idx="23">
                  <c:v>232.75</c:v>
                </c:pt>
                <c:pt idx="24">
                  <c:v>232.75</c:v>
                </c:pt>
                <c:pt idx="25">
                  <c:v>232.75</c:v>
                </c:pt>
                <c:pt idx="26">
                  <c:v>232.75</c:v>
                </c:pt>
                <c:pt idx="27">
                  <c:v>232.75</c:v>
                </c:pt>
                <c:pt idx="28">
                  <c:v>232.75</c:v>
                </c:pt>
                <c:pt idx="29">
                  <c:v>232.75</c:v>
                </c:pt>
                <c:pt idx="30">
                  <c:v>232.75</c:v>
                </c:pt>
                <c:pt idx="31">
                  <c:v>232.75</c:v>
                </c:pt>
                <c:pt idx="32">
                  <c:v>232.75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3E5-453A-ACF8-A33B058B799A}"/>
            </c:ext>
          </c:extLst>
        </c:ser>
        <c:ser>
          <c:idx val="6"/>
          <c:order val="6"/>
          <c:tx>
            <c:strRef>
              <c:f>'VHMD-FHMD'!$T$3</c:f>
              <c:strCache>
                <c:ptCount val="1"/>
                <c:pt idx="0">
                  <c:v>PROM. VEH. - VOL EQUIV</c:v>
                </c:pt>
              </c:strCache>
            </c:strRef>
          </c:tx>
          <c:spPr>
            <a:ln w="34925" cap="rnd">
              <a:solidFill>
                <a:srgbClr val="7030A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3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987A-4C0B-8DDA-4C4E61C396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'VHMD-FHMD'!$A$124:$A$183</c15:sqref>
                  </c15:fullRef>
                </c:ext>
              </c:extLst>
              <c:f>('VHMD-FHMD'!$A$128:$A$143,'VHMD-FHMD'!$A$150,'VHMD-FHMD'!$A$168:$A$183)</c:f>
              <c:numCache>
                <c:formatCode>00":"00</c:formatCode>
                <c:ptCount val="33"/>
                <c:pt idx="0">
                  <c:v>600</c:v>
                </c:pt>
                <c:pt idx="1">
                  <c:v>615</c:v>
                </c:pt>
                <c:pt idx="2">
                  <c:v>630</c:v>
                </c:pt>
                <c:pt idx="3">
                  <c:v>645</c:v>
                </c:pt>
                <c:pt idx="4">
                  <c:v>700</c:v>
                </c:pt>
                <c:pt idx="5">
                  <c:v>715</c:v>
                </c:pt>
                <c:pt idx="6">
                  <c:v>730</c:v>
                </c:pt>
                <c:pt idx="7">
                  <c:v>745</c:v>
                </c:pt>
                <c:pt idx="8">
                  <c:v>800</c:v>
                </c:pt>
                <c:pt idx="9">
                  <c:v>815</c:v>
                </c:pt>
                <c:pt idx="10">
                  <c:v>830</c:v>
                </c:pt>
                <c:pt idx="11">
                  <c:v>845</c:v>
                </c:pt>
                <c:pt idx="12">
                  <c:v>900</c:v>
                </c:pt>
                <c:pt idx="13">
                  <c:v>915</c:v>
                </c:pt>
                <c:pt idx="14">
                  <c:v>930</c:v>
                </c:pt>
                <c:pt idx="15">
                  <c:v>945</c:v>
                </c:pt>
                <c:pt idx="16">
                  <c:v>1130</c:v>
                </c:pt>
                <c:pt idx="17">
                  <c:v>1600</c:v>
                </c:pt>
                <c:pt idx="18">
                  <c:v>1615</c:v>
                </c:pt>
                <c:pt idx="19">
                  <c:v>1630</c:v>
                </c:pt>
                <c:pt idx="20">
                  <c:v>1645</c:v>
                </c:pt>
                <c:pt idx="21">
                  <c:v>1700</c:v>
                </c:pt>
                <c:pt idx="22">
                  <c:v>1715</c:v>
                </c:pt>
                <c:pt idx="23">
                  <c:v>1730</c:v>
                </c:pt>
                <c:pt idx="24">
                  <c:v>1745</c:v>
                </c:pt>
                <c:pt idx="25">
                  <c:v>1800</c:v>
                </c:pt>
                <c:pt idx="26">
                  <c:v>1815</c:v>
                </c:pt>
                <c:pt idx="27">
                  <c:v>1830</c:v>
                </c:pt>
                <c:pt idx="28">
                  <c:v>1845</c:v>
                </c:pt>
                <c:pt idx="29">
                  <c:v>1900</c:v>
                </c:pt>
                <c:pt idx="30">
                  <c:v>1915</c:v>
                </c:pt>
                <c:pt idx="31">
                  <c:v>1930</c:v>
                </c:pt>
                <c:pt idx="32">
                  <c:v>1945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'VHMD-FHMD'!$T$124:$T$183</c15:sqref>
                  </c15:fullRef>
                </c:ext>
              </c:extLst>
              <c:f>('VHMD-FHMD'!$T$128:$T$143,'VHMD-FHMD'!$T$150,'VHMD-FHMD'!$T$168:$T$183)</c:f>
              <c:numCache>
                <c:formatCode>0</c:formatCode>
                <c:ptCount val="33"/>
                <c:pt idx="0">
                  <c:v>124.95</c:v>
                </c:pt>
                <c:pt idx="1">
                  <c:v>124.95</c:v>
                </c:pt>
                <c:pt idx="2">
                  <c:v>124.95</c:v>
                </c:pt>
                <c:pt idx="3">
                  <c:v>124.95</c:v>
                </c:pt>
                <c:pt idx="4">
                  <c:v>124.95</c:v>
                </c:pt>
                <c:pt idx="5">
                  <c:v>124.95</c:v>
                </c:pt>
                <c:pt idx="6">
                  <c:v>124.95</c:v>
                </c:pt>
                <c:pt idx="7">
                  <c:v>124.95</c:v>
                </c:pt>
                <c:pt idx="8">
                  <c:v>124.95</c:v>
                </c:pt>
                <c:pt idx="9">
                  <c:v>124.95</c:v>
                </c:pt>
                <c:pt idx="10">
                  <c:v>124.95</c:v>
                </c:pt>
                <c:pt idx="11">
                  <c:v>124.95</c:v>
                </c:pt>
                <c:pt idx="12">
                  <c:v>124.95</c:v>
                </c:pt>
                <c:pt idx="13">
                  <c:v>124.95</c:v>
                </c:pt>
                <c:pt idx="14">
                  <c:v>124.95</c:v>
                </c:pt>
                <c:pt idx="15">
                  <c:v>124.95</c:v>
                </c:pt>
                <c:pt idx="16">
                  <c:v>124.95</c:v>
                </c:pt>
                <c:pt idx="17">
                  <c:v>124.95</c:v>
                </c:pt>
                <c:pt idx="18">
                  <c:v>124.95</c:v>
                </c:pt>
                <c:pt idx="19">
                  <c:v>124.95</c:v>
                </c:pt>
                <c:pt idx="20">
                  <c:v>124.95</c:v>
                </c:pt>
                <c:pt idx="21">
                  <c:v>124.95</c:v>
                </c:pt>
                <c:pt idx="22">
                  <c:v>124.95</c:v>
                </c:pt>
                <c:pt idx="23">
                  <c:v>124.95</c:v>
                </c:pt>
                <c:pt idx="24">
                  <c:v>124.95</c:v>
                </c:pt>
                <c:pt idx="25">
                  <c:v>124.95</c:v>
                </c:pt>
                <c:pt idx="26">
                  <c:v>124.95</c:v>
                </c:pt>
                <c:pt idx="27">
                  <c:v>124.95</c:v>
                </c:pt>
                <c:pt idx="28">
                  <c:v>124.95</c:v>
                </c:pt>
                <c:pt idx="29">
                  <c:v>124.95</c:v>
                </c:pt>
                <c:pt idx="30">
                  <c:v>124.95</c:v>
                </c:pt>
                <c:pt idx="31">
                  <c:v>124.95</c:v>
                </c:pt>
                <c:pt idx="32">
                  <c:v>124.95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7A-4C0B-8DDA-4C4E61C39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236800"/>
        <c:axId val="176235264"/>
      </c:lineChart>
      <c:catAx>
        <c:axId val="176091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horario</a:t>
                </a:r>
                <a:r>
                  <a:rPr lang="es-CO" baseline="0"/>
                  <a:t> 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0.50997755191414651"/>
              <c:y val="0.890898349739399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0&quot;:&quot;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76093824"/>
        <c:crosses val="autoZero"/>
        <c:auto val="1"/>
        <c:lblAlgn val="ctr"/>
        <c:lblOffset val="100"/>
        <c:noMultiLvlLbl val="0"/>
      </c:catAx>
      <c:valAx>
        <c:axId val="176093824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cantidad</a:t>
                </a:r>
                <a:r>
                  <a:rPr lang="es-CO" baseline="0"/>
                  <a:t> de vehículos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2.1612648160696107E-2"/>
              <c:y val="0.3871385504725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091904"/>
        <c:crosses val="autoZero"/>
        <c:crossBetween val="between"/>
        <c:majorUnit val="50"/>
      </c:valAx>
      <c:valAx>
        <c:axId val="176235264"/>
        <c:scaling>
          <c:orientation val="minMax"/>
        </c:scaling>
        <c:delete val="1"/>
        <c:axPos val="r"/>
        <c:numFmt formatCode="0" sourceLinked="1"/>
        <c:majorTickMark val="out"/>
        <c:minorTickMark val="none"/>
        <c:tickLblPos val="nextTo"/>
        <c:crossAx val="176236800"/>
        <c:crosses val="max"/>
        <c:crossBetween val="between"/>
      </c:valAx>
      <c:catAx>
        <c:axId val="176236800"/>
        <c:scaling>
          <c:orientation val="minMax"/>
        </c:scaling>
        <c:delete val="1"/>
        <c:axPos val="b"/>
        <c:numFmt formatCode="00&quot;:&quot;00" sourceLinked="1"/>
        <c:majorTickMark val="out"/>
        <c:minorTickMark val="none"/>
        <c:tickLblPos val="nextTo"/>
        <c:crossAx val="1762352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248708488245203"/>
          <c:y val="0.9403143649840382"/>
          <c:w val="0.74513001335606444"/>
          <c:h val="3.07657434123428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400">
                <a:effectLst/>
              </a:rPr>
              <a:t>Volumen Equivalente al Vehículo Tipo Auto Sentido </a:t>
            </a:r>
            <a:r>
              <a:rPr lang="es-CO" sz="1600" b="1" i="0" u="none" strike="noStrike" baseline="0">
                <a:effectLst/>
              </a:rPr>
              <a:t>Occidente </a:t>
            </a:r>
            <a:r>
              <a:rPr lang="es-CO" sz="1400">
                <a:effectLst/>
              </a:rPr>
              <a:t>-</a:t>
            </a:r>
            <a:r>
              <a:rPr lang="es-CO" sz="1600" b="1" i="0" u="none" strike="noStrike" baseline="0">
                <a:effectLst/>
              </a:rPr>
              <a:t> Oriente</a:t>
            </a:r>
            <a:r>
              <a:rPr lang="es-CO" sz="1400">
                <a:effectLst/>
              </a:rPr>
              <a:t> Inter. Av. Boyacá con Carrera 69B Sur (06:00 a 10:00) y (16:00 a 20:00)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9.7813034177420752E-2"/>
          <c:y val="0.13784966326643783"/>
          <c:w val="0.86099421037488344"/>
          <c:h val="0.7042279597465935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'VHMD-FHMD'!$I$3</c:f>
              <c:strCache>
                <c:ptCount val="1"/>
                <c:pt idx="0">
                  <c:v>AUTOS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'VHMD-FHMD'!$A$184:$A$243</c15:sqref>
                  </c15:fullRef>
                </c:ext>
              </c:extLst>
              <c:f>('VHMD-FHMD'!$A$188:$A$203,'VHMD-FHMD'!$A$213:$A$216,'VHMD-FHMD'!$A$228:$A$243)</c:f>
              <c:numCache>
                <c:formatCode>00":"00</c:formatCode>
                <c:ptCount val="36"/>
                <c:pt idx="0">
                  <c:v>600</c:v>
                </c:pt>
                <c:pt idx="1">
                  <c:v>615</c:v>
                </c:pt>
                <c:pt idx="2">
                  <c:v>630</c:v>
                </c:pt>
                <c:pt idx="3">
                  <c:v>645</c:v>
                </c:pt>
                <c:pt idx="4">
                  <c:v>700</c:v>
                </c:pt>
                <c:pt idx="5">
                  <c:v>715</c:v>
                </c:pt>
                <c:pt idx="6">
                  <c:v>730</c:v>
                </c:pt>
                <c:pt idx="7">
                  <c:v>745</c:v>
                </c:pt>
                <c:pt idx="8">
                  <c:v>800</c:v>
                </c:pt>
                <c:pt idx="9">
                  <c:v>815</c:v>
                </c:pt>
                <c:pt idx="10">
                  <c:v>830</c:v>
                </c:pt>
                <c:pt idx="11">
                  <c:v>845</c:v>
                </c:pt>
                <c:pt idx="12">
                  <c:v>900</c:v>
                </c:pt>
                <c:pt idx="13">
                  <c:v>915</c:v>
                </c:pt>
                <c:pt idx="14">
                  <c:v>930</c:v>
                </c:pt>
                <c:pt idx="15">
                  <c:v>945</c:v>
                </c:pt>
                <c:pt idx="16">
                  <c:v>1215</c:v>
                </c:pt>
                <c:pt idx="17">
                  <c:v>1230</c:v>
                </c:pt>
                <c:pt idx="18">
                  <c:v>1245</c:v>
                </c:pt>
                <c:pt idx="19">
                  <c:v>1300</c:v>
                </c:pt>
                <c:pt idx="20">
                  <c:v>1600</c:v>
                </c:pt>
                <c:pt idx="21">
                  <c:v>1615</c:v>
                </c:pt>
                <c:pt idx="22">
                  <c:v>1630</c:v>
                </c:pt>
                <c:pt idx="23">
                  <c:v>1645</c:v>
                </c:pt>
                <c:pt idx="24">
                  <c:v>1700</c:v>
                </c:pt>
                <c:pt idx="25">
                  <c:v>1715</c:v>
                </c:pt>
                <c:pt idx="26">
                  <c:v>1730</c:v>
                </c:pt>
                <c:pt idx="27">
                  <c:v>1745</c:v>
                </c:pt>
                <c:pt idx="28">
                  <c:v>1800</c:v>
                </c:pt>
                <c:pt idx="29">
                  <c:v>1815</c:v>
                </c:pt>
                <c:pt idx="30">
                  <c:v>1830</c:v>
                </c:pt>
                <c:pt idx="31">
                  <c:v>1845</c:v>
                </c:pt>
                <c:pt idx="32">
                  <c:v>1900</c:v>
                </c:pt>
                <c:pt idx="33">
                  <c:v>1915</c:v>
                </c:pt>
                <c:pt idx="34">
                  <c:v>1930</c:v>
                </c:pt>
                <c:pt idx="35">
                  <c:v>1945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'VHMD-FHMD'!$I$184:$I$243</c15:sqref>
                  </c15:fullRef>
                </c:ext>
              </c:extLst>
              <c:f>('VHMD-FHMD'!$I$188:$I$203,'VHMD-FHMD'!$I$213:$I$216,'VHMD-FHMD'!$I$228:$I$243)</c:f>
              <c:numCache>
                <c:formatCode>0</c:formatCode>
                <c:ptCount val="36"/>
                <c:pt idx="0">
                  <c:v>31</c:v>
                </c:pt>
                <c:pt idx="1">
                  <c:v>37</c:v>
                </c:pt>
                <c:pt idx="2">
                  <c:v>32</c:v>
                </c:pt>
                <c:pt idx="3">
                  <c:v>43</c:v>
                </c:pt>
                <c:pt idx="4">
                  <c:v>38</c:v>
                </c:pt>
                <c:pt idx="5">
                  <c:v>47</c:v>
                </c:pt>
                <c:pt idx="6">
                  <c:v>43</c:v>
                </c:pt>
                <c:pt idx="7">
                  <c:v>51</c:v>
                </c:pt>
                <c:pt idx="8">
                  <c:v>52</c:v>
                </c:pt>
                <c:pt idx="9">
                  <c:v>64</c:v>
                </c:pt>
                <c:pt idx="10">
                  <c:v>52</c:v>
                </c:pt>
                <c:pt idx="11">
                  <c:v>73</c:v>
                </c:pt>
                <c:pt idx="12">
                  <c:v>66</c:v>
                </c:pt>
                <c:pt idx="13">
                  <c:v>55</c:v>
                </c:pt>
                <c:pt idx="14">
                  <c:v>71</c:v>
                </c:pt>
                <c:pt idx="15">
                  <c:v>50</c:v>
                </c:pt>
                <c:pt idx="16">
                  <c:v>91</c:v>
                </c:pt>
                <c:pt idx="17">
                  <c:v>79</c:v>
                </c:pt>
                <c:pt idx="18">
                  <c:v>90</c:v>
                </c:pt>
                <c:pt idx="19">
                  <c:v>72</c:v>
                </c:pt>
                <c:pt idx="20">
                  <c:v>88</c:v>
                </c:pt>
                <c:pt idx="21">
                  <c:v>67</c:v>
                </c:pt>
                <c:pt idx="22">
                  <c:v>74</c:v>
                </c:pt>
                <c:pt idx="23">
                  <c:v>98</c:v>
                </c:pt>
                <c:pt idx="24">
                  <c:v>85</c:v>
                </c:pt>
                <c:pt idx="25">
                  <c:v>82</c:v>
                </c:pt>
                <c:pt idx="26">
                  <c:v>72</c:v>
                </c:pt>
                <c:pt idx="27">
                  <c:v>81</c:v>
                </c:pt>
                <c:pt idx="28">
                  <c:v>59</c:v>
                </c:pt>
                <c:pt idx="29">
                  <c:v>71</c:v>
                </c:pt>
                <c:pt idx="30">
                  <c:v>74</c:v>
                </c:pt>
                <c:pt idx="31">
                  <c:v>84</c:v>
                </c:pt>
                <c:pt idx="32">
                  <c:v>101</c:v>
                </c:pt>
                <c:pt idx="33">
                  <c:v>90</c:v>
                </c:pt>
                <c:pt idx="34">
                  <c:v>89</c:v>
                </c:pt>
                <c:pt idx="35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C2-4B42-BA8C-C1F79C8ED929}"/>
            </c:ext>
          </c:extLst>
        </c:ser>
        <c:ser>
          <c:idx val="2"/>
          <c:order val="2"/>
          <c:tx>
            <c:strRef>
              <c:f>'VHMD-FHMD'!$J$3</c:f>
              <c:strCache>
                <c:ptCount val="1"/>
                <c:pt idx="0">
                  <c:v>BUSES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'VHMD-FHMD'!$A$184:$A$243</c15:sqref>
                  </c15:fullRef>
                </c:ext>
              </c:extLst>
              <c:f>('VHMD-FHMD'!$A$188:$A$203,'VHMD-FHMD'!$A$213:$A$216,'VHMD-FHMD'!$A$228:$A$243)</c:f>
              <c:numCache>
                <c:formatCode>00":"00</c:formatCode>
                <c:ptCount val="36"/>
                <c:pt idx="0">
                  <c:v>600</c:v>
                </c:pt>
                <c:pt idx="1">
                  <c:v>615</c:v>
                </c:pt>
                <c:pt idx="2">
                  <c:v>630</c:v>
                </c:pt>
                <c:pt idx="3">
                  <c:v>645</c:v>
                </c:pt>
                <c:pt idx="4">
                  <c:v>700</c:v>
                </c:pt>
                <c:pt idx="5">
                  <c:v>715</c:v>
                </c:pt>
                <c:pt idx="6">
                  <c:v>730</c:v>
                </c:pt>
                <c:pt idx="7">
                  <c:v>745</c:v>
                </c:pt>
                <c:pt idx="8">
                  <c:v>800</c:v>
                </c:pt>
                <c:pt idx="9">
                  <c:v>815</c:v>
                </c:pt>
                <c:pt idx="10">
                  <c:v>830</c:v>
                </c:pt>
                <c:pt idx="11">
                  <c:v>845</c:v>
                </c:pt>
                <c:pt idx="12">
                  <c:v>900</c:v>
                </c:pt>
                <c:pt idx="13">
                  <c:v>915</c:v>
                </c:pt>
                <c:pt idx="14">
                  <c:v>930</c:v>
                </c:pt>
                <c:pt idx="15">
                  <c:v>945</c:v>
                </c:pt>
                <c:pt idx="16">
                  <c:v>1215</c:v>
                </c:pt>
                <c:pt idx="17">
                  <c:v>1230</c:v>
                </c:pt>
                <c:pt idx="18">
                  <c:v>1245</c:v>
                </c:pt>
                <c:pt idx="19">
                  <c:v>1300</c:v>
                </c:pt>
                <c:pt idx="20">
                  <c:v>1600</c:v>
                </c:pt>
                <c:pt idx="21">
                  <c:v>1615</c:v>
                </c:pt>
                <c:pt idx="22">
                  <c:v>1630</c:v>
                </c:pt>
                <c:pt idx="23">
                  <c:v>1645</c:v>
                </c:pt>
                <c:pt idx="24">
                  <c:v>1700</c:v>
                </c:pt>
                <c:pt idx="25">
                  <c:v>1715</c:v>
                </c:pt>
                <c:pt idx="26">
                  <c:v>1730</c:v>
                </c:pt>
                <c:pt idx="27">
                  <c:v>1745</c:v>
                </c:pt>
                <c:pt idx="28">
                  <c:v>1800</c:v>
                </c:pt>
                <c:pt idx="29">
                  <c:v>1815</c:v>
                </c:pt>
                <c:pt idx="30">
                  <c:v>1830</c:v>
                </c:pt>
                <c:pt idx="31">
                  <c:v>1845</c:v>
                </c:pt>
                <c:pt idx="32">
                  <c:v>1900</c:v>
                </c:pt>
                <c:pt idx="33">
                  <c:v>1915</c:v>
                </c:pt>
                <c:pt idx="34">
                  <c:v>1930</c:v>
                </c:pt>
                <c:pt idx="35">
                  <c:v>1945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'VHMD-FHMD'!$J$184:$J$243</c15:sqref>
                  </c15:fullRef>
                </c:ext>
              </c:extLst>
              <c:f>('VHMD-FHMD'!$J$188:$J$203,'VHMD-FHMD'!$J$213:$J$216,'VHMD-FHMD'!$J$228:$J$243)</c:f>
              <c:numCache>
                <c:formatCode>0</c:formatCode>
                <c:ptCount val="36"/>
                <c:pt idx="0">
                  <c:v>2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2</c:v>
                </c:pt>
                <c:pt idx="6">
                  <c:v>6</c:v>
                </c:pt>
                <c:pt idx="7">
                  <c:v>2</c:v>
                </c:pt>
                <c:pt idx="8">
                  <c:v>6</c:v>
                </c:pt>
                <c:pt idx="9">
                  <c:v>4</c:v>
                </c:pt>
                <c:pt idx="10">
                  <c:v>6</c:v>
                </c:pt>
                <c:pt idx="11">
                  <c:v>4</c:v>
                </c:pt>
                <c:pt idx="12">
                  <c:v>14</c:v>
                </c:pt>
                <c:pt idx="13">
                  <c:v>12</c:v>
                </c:pt>
                <c:pt idx="14">
                  <c:v>4</c:v>
                </c:pt>
                <c:pt idx="15">
                  <c:v>10</c:v>
                </c:pt>
                <c:pt idx="16">
                  <c:v>10</c:v>
                </c:pt>
                <c:pt idx="17">
                  <c:v>4</c:v>
                </c:pt>
                <c:pt idx="18">
                  <c:v>8</c:v>
                </c:pt>
                <c:pt idx="19">
                  <c:v>6</c:v>
                </c:pt>
                <c:pt idx="20">
                  <c:v>6</c:v>
                </c:pt>
                <c:pt idx="21">
                  <c:v>10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4</c:v>
                </c:pt>
                <c:pt idx="27">
                  <c:v>10</c:v>
                </c:pt>
                <c:pt idx="28">
                  <c:v>4</c:v>
                </c:pt>
                <c:pt idx="29">
                  <c:v>2</c:v>
                </c:pt>
                <c:pt idx="30">
                  <c:v>6</c:v>
                </c:pt>
                <c:pt idx="31">
                  <c:v>10</c:v>
                </c:pt>
                <c:pt idx="32">
                  <c:v>6</c:v>
                </c:pt>
                <c:pt idx="33">
                  <c:v>4</c:v>
                </c:pt>
                <c:pt idx="34">
                  <c:v>18</c:v>
                </c:pt>
                <c:pt idx="35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C2-4B42-BA8C-C1F79C8ED929}"/>
            </c:ext>
          </c:extLst>
        </c:ser>
        <c:ser>
          <c:idx val="3"/>
          <c:order val="3"/>
          <c:tx>
            <c:strRef>
              <c:f>'VHMD-FHMD'!$K$3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'VHMD-FHMD'!$A$184:$A$243</c15:sqref>
                  </c15:fullRef>
                </c:ext>
              </c:extLst>
              <c:f>('VHMD-FHMD'!$A$188:$A$203,'VHMD-FHMD'!$A$213:$A$216,'VHMD-FHMD'!$A$228:$A$243)</c:f>
              <c:numCache>
                <c:formatCode>00":"00</c:formatCode>
                <c:ptCount val="36"/>
                <c:pt idx="0">
                  <c:v>600</c:v>
                </c:pt>
                <c:pt idx="1">
                  <c:v>615</c:v>
                </c:pt>
                <c:pt idx="2">
                  <c:v>630</c:v>
                </c:pt>
                <c:pt idx="3">
                  <c:v>645</c:v>
                </c:pt>
                <c:pt idx="4">
                  <c:v>700</c:v>
                </c:pt>
                <c:pt idx="5">
                  <c:v>715</c:v>
                </c:pt>
                <c:pt idx="6">
                  <c:v>730</c:v>
                </c:pt>
                <c:pt idx="7">
                  <c:v>745</c:v>
                </c:pt>
                <c:pt idx="8">
                  <c:v>800</c:v>
                </c:pt>
                <c:pt idx="9">
                  <c:v>815</c:v>
                </c:pt>
                <c:pt idx="10">
                  <c:v>830</c:v>
                </c:pt>
                <c:pt idx="11">
                  <c:v>845</c:v>
                </c:pt>
                <c:pt idx="12">
                  <c:v>900</c:v>
                </c:pt>
                <c:pt idx="13">
                  <c:v>915</c:v>
                </c:pt>
                <c:pt idx="14">
                  <c:v>930</c:v>
                </c:pt>
                <c:pt idx="15">
                  <c:v>945</c:v>
                </c:pt>
                <c:pt idx="16">
                  <c:v>1215</c:v>
                </c:pt>
                <c:pt idx="17">
                  <c:v>1230</c:v>
                </c:pt>
                <c:pt idx="18">
                  <c:v>1245</c:v>
                </c:pt>
                <c:pt idx="19">
                  <c:v>1300</c:v>
                </c:pt>
                <c:pt idx="20">
                  <c:v>1600</c:v>
                </c:pt>
                <c:pt idx="21">
                  <c:v>1615</c:v>
                </c:pt>
                <c:pt idx="22">
                  <c:v>1630</c:v>
                </c:pt>
                <c:pt idx="23">
                  <c:v>1645</c:v>
                </c:pt>
                <c:pt idx="24">
                  <c:v>1700</c:v>
                </c:pt>
                <c:pt idx="25">
                  <c:v>1715</c:v>
                </c:pt>
                <c:pt idx="26">
                  <c:v>1730</c:v>
                </c:pt>
                <c:pt idx="27">
                  <c:v>1745</c:v>
                </c:pt>
                <c:pt idx="28">
                  <c:v>1800</c:v>
                </c:pt>
                <c:pt idx="29">
                  <c:v>1815</c:v>
                </c:pt>
                <c:pt idx="30">
                  <c:v>1830</c:v>
                </c:pt>
                <c:pt idx="31">
                  <c:v>1845</c:v>
                </c:pt>
                <c:pt idx="32">
                  <c:v>1900</c:v>
                </c:pt>
                <c:pt idx="33">
                  <c:v>1915</c:v>
                </c:pt>
                <c:pt idx="34">
                  <c:v>1930</c:v>
                </c:pt>
                <c:pt idx="35">
                  <c:v>1945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'VHMD-FHMD'!$K$184:$K$243</c15:sqref>
                  </c15:fullRef>
                </c:ext>
              </c:extLst>
              <c:f>('VHMD-FHMD'!$K$188:$K$203,'VHMD-FHMD'!$K$213:$K$216,'VHMD-FHMD'!$K$228:$K$243)</c:f>
              <c:numCache>
                <c:formatCode>0</c:formatCode>
                <c:ptCount val="36"/>
                <c:pt idx="0">
                  <c:v>7.5</c:v>
                </c:pt>
                <c:pt idx="1">
                  <c:v>5</c:v>
                </c:pt>
                <c:pt idx="2">
                  <c:v>2.5</c:v>
                </c:pt>
                <c:pt idx="3">
                  <c:v>12.5</c:v>
                </c:pt>
                <c:pt idx="4">
                  <c:v>12.5</c:v>
                </c:pt>
                <c:pt idx="5">
                  <c:v>10</c:v>
                </c:pt>
                <c:pt idx="6">
                  <c:v>20</c:v>
                </c:pt>
                <c:pt idx="7">
                  <c:v>17.5</c:v>
                </c:pt>
                <c:pt idx="8">
                  <c:v>30</c:v>
                </c:pt>
                <c:pt idx="9">
                  <c:v>40</c:v>
                </c:pt>
                <c:pt idx="10">
                  <c:v>30</c:v>
                </c:pt>
                <c:pt idx="11">
                  <c:v>27.5</c:v>
                </c:pt>
                <c:pt idx="12">
                  <c:v>32.5</c:v>
                </c:pt>
                <c:pt idx="13">
                  <c:v>25</c:v>
                </c:pt>
                <c:pt idx="14">
                  <c:v>45</c:v>
                </c:pt>
                <c:pt idx="15">
                  <c:v>27.5</c:v>
                </c:pt>
                <c:pt idx="16">
                  <c:v>30</c:v>
                </c:pt>
                <c:pt idx="17">
                  <c:v>67.5</c:v>
                </c:pt>
                <c:pt idx="18">
                  <c:v>55</c:v>
                </c:pt>
                <c:pt idx="19">
                  <c:v>35</c:v>
                </c:pt>
                <c:pt idx="20">
                  <c:v>57.5</c:v>
                </c:pt>
                <c:pt idx="21">
                  <c:v>55</c:v>
                </c:pt>
                <c:pt idx="22">
                  <c:v>40</c:v>
                </c:pt>
                <c:pt idx="23">
                  <c:v>27.5</c:v>
                </c:pt>
                <c:pt idx="24">
                  <c:v>27.5</c:v>
                </c:pt>
                <c:pt idx="25">
                  <c:v>40</c:v>
                </c:pt>
                <c:pt idx="26">
                  <c:v>27.5</c:v>
                </c:pt>
                <c:pt idx="27">
                  <c:v>17.5</c:v>
                </c:pt>
                <c:pt idx="28">
                  <c:v>22.5</c:v>
                </c:pt>
                <c:pt idx="29">
                  <c:v>22.5</c:v>
                </c:pt>
                <c:pt idx="30">
                  <c:v>32.5</c:v>
                </c:pt>
                <c:pt idx="31">
                  <c:v>17.5</c:v>
                </c:pt>
                <c:pt idx="32">
                  <c:v>15</c:v>
                </c:pt>
                <c:pt idx="33">
                  <c:v>27.5</c:v>
                </c:pt>
                <c:pt idx="34">
                  <c:v>25</c:v>
                </c:pt>
                <c:pt idx="35">
                  <c:v>22.5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C2-4B42-BA8C-C1F79C8ED929}"/>
            </c:ext>
          </c:extLst>
        </c:ser>
        <c:ser>
          <c:idx val="4"/>
          <c:order val="4"/>
          <c:tx>
            <c:strRef>
              <c:f>'VHMD-FHMD'!$L$3</c:f>
              <c:strCache>
                <c:ptCount val="1"/>
                <c:pt idx="0">
                  <c:v>MOTOS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'VHMD-FHMD'!$A$184:$A$243</c15:sqref>
                  </c15:fullRef>
                </c:ext>
              </c:extLst>
              <c:f>('VHMD-FHMD'!$A$188:$A$203,'VHMD-FHMD'!$A$213:$A$216,'VHMD-FHMD'!$A$228:$A$243)</c:f>
              <c:numCache>
                <c:formatCode>00":"00</c:formatCode>
                <c:ptCount val="36"/>
                <c:pt idx="0">
                  <c:v>600</c:v>
                </c:pt>
                <c:pt idx="1">
                  <c:v>615</c:v>
                </c:pt>
                <c:pt idx="2">
                  <c:v>630</c:v>
                </c:pt>
                <c:pt idx="3">
                  <c:v>645</c:v>
                </c:pt>
                <c:pt idx="4">
                  <c:v>700</c:v>
                </c:pt>
                <c:pt idx="5">
                  <c:v>715</c:v>
                </c:pt>
                <c:pt idx="6">
                  <c:v>730</c:v>
                </c:pt>
                <c:pt idx="7">
                  <c:v>745</c:v>
                </c:pt>
                <c:pt idx="8">
                  <c:v>800</c:v>
                </c:pt>
                <c:pt idx="9">
                  <c:v>815</c:v>
                </c:pt>
                <c:pt idx="10">
                  <c:v>830</c:v>
                </c:pt>
                <c:pt idx="11">
                  <c:v>845</c:v>
                </c:pt>
                <c:pt idx="12">
                  <c:v>900</c:v>
                </c:pt>
                <c:pt idx="13">
                  <c:v>915</c:v>
                </c:pt>
                <c:pt idx="14">
                  <c:v>930</c:v>
                </c:pt>
                <c:pt idx="15">
                  <c:v>945</c:v>
                </c:pt>
                <c:pt idx="16">
                  <c:v>1215</c:v>
                </c:pt>
                <c:pt idx="17">
                  <c:v>1230</c:v>
                </c:pt>
                <c:pt idx="18">
                  <c:v>1245</c:v>
                </c:pt>
                <c:pt idx="19">
                  <c:v>1300</c:v>
                </c:pt>
                <c:pt idx="20">
                  <c:v>1600</c:v>
                </c:pt>
                <c:pt idx="21">
                  <c:v>1615</c:v>
                </c:pt>
                <c:pt idx="22">
                  <c:v>1630</c:v>
                </c:pt>
                <c:pt idx="23">
                  <c:v>1645</c:v>
                </c:pt>
                <c:pt idx="24">
                  <c:v>1700</c:v>
                </c:pt>
                <c:pt idx="25">
                  <c:v>1715</c:v>
                </c:pt>
                <c:pt idx="26">
                  <c:v>1730</c:v>
                </c:pt>
                <c:pt idx="27">
                  <c:v>1745</c:v>
                </c:pt>
                <c:pt idx="28">
                  <c:v>1800</c:v>
                </c:pt>
                <c:pt idx="29">
                  <c:v>1815</c:v>
                </c:pt>
                <c:pt idx="30">
                  <c:v>1830</c:v>
                </c:pt>
                <c:pt idx="31">
                  <c:v>1845</c:v>
                </c:pt>
                <c:pt idx="32">
                  <c:v>1900</c:v>
                </c:pt>
                <c:pt idx="33">
                  <c:v>1915</c:v>
                </c:pt>
                <c:pt idx="34">
                  <c:v>1930</c:v>
                </c:pt>
                <c:pt idx="35">
                  <c:v>1945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'VHMD-FHMD'!$L$184:$L$243</c15:sqref>
                  </c15:fullRef>
                </c:ext>
              </c:extLst>
              <c:f>('VHMD-FHMD'!$L$188:$L$203,'VHMD-FHMD'!$L$213:$L$216,'VHMD-FHMD'!$L$228:$L$243)</c:f>
              <c:numCache>
                <c:formatCode>0</c:formatCode>
                <c:ptCount val="36"/>
                <c:pt idx="0">
                  <c:v>5.5</c:v>
                </c:pt>
                <c:pt idx="1">
                  <c:v>5</c:v>
                </c:pt>
                <c:pt idx="2">
                  <c:v>16</c:v>
                </c:pt>
                <c:pt idx="3">
                  <c:v>31</c:v>
                </c:pt>
                <c:pt idx="4">
                  <c:v>23.5</c:v>
                </c:pt>
                <c:pt idx="5">
                  <c:v>20</c:v>
                </c:pt>
                <c:pt idx="6">
                  <c:v>9.5</c:v>
                </c:pt>
                <c:pt idx="7">
                  <c:v>7</c:v>
                </c:pt>
                <c:pt idx="8">
                  <c:v>10.5</c:v>
                </c:pt>
                <c:pt idx="9">
                  <c:v>18</c:v>
                </c:pt>
                <c:pt idx="10">
                  <c:v>13.5</c:v>
                </c:pt>
                <c:pt idx="11">
                  <c:v>10.5</c:v>
                </c:pt>
                <c:pt idx="12">
                  <c:v>12</c:v>
                </c:pt>
                <c:pt idx="13">
                  <c:v>16.5</c:v>
                </c:pt>
                <c:pt idx="14">
                  <c:v>18.5</c:v>
                </c:pt>
                <c:pt idx="15">
                  <c:v>14.5</c:v>
                </c:pt>
                <c:pt idx="16">
                  <c:v>9.5</c:v>
                </c:pt>
                <c:pt idx="17">
                  <c:v>18</c:v>
                </c:pt>
                <c:pt idx="18">
                  <c:v>22.5</c:v>
                </c:pt>
                <c:pt idx="19">
                  <c:v>12</c:v>
                </c:pt>
                <c:pt idx="20">
                  <c:v>10.5</c:v>
                </c:pt>
                <c:pt idx="21">
                  <c:v>14.5</c:v>
                </c:pt>
                <c:pt idx="22">
                  <c:v>10.5</c:v>
                </c:pt>
                <c:pt idx="23">
                  <c:v>12.5</c:v>
                </c:pt>
                <c:pt idx="24">
                  <c:v>14.5</c:v>
                </c:pt>
                <c:pt idx="25">
                  <c:v>19.5</c:v>
                </c:pt>
                <c:pt idx="26">
                  <c:v>24.5</c:v>
                </c:pt>
                <c:pt idx="27">
                  <c:v>22</c:v>
                </c:pt>
                <c:pt idx="28">
                  <c:v>17</c:v>
                </c:pt>
                <c:pt idx="29">
                  <c:v>30.5</c:v>
                </c:pt>
                <c:pt idx="30">
                  <c:v>18.5</c:v>
                </c:pt>
                <c:pt idx="31">
                  <c:v>30.5</c:v>
                </c:pt>
                <c:pt idx="32">
                  <c:v>28.5</c:v>
                </c:pt>
                <c:pt idx="33">
                  <c:v>24.5</c:v>
                </c:pt>
                <c:pt idx="34">
                  <c:v>16.5</c:v>
                </c:pt>
                <c:pt idx="35">
                  <c:v>16.5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C2-4B42-BA8C-C1F79C8ED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6427776"/>
        <c:axId val="176429696"/>
      </c:barChart>
      <c:lineChart>
        <c:grouping val="standard"/>
        <c:varyColors val="0"/>
        <c:ser>
          <c:idx val="0"/>
          <c:order val="0"/>
          <c:tx>
            <c:strRef>
              <c:f>'VHMD-FHMD'!$M$2:$M$3</c:f>
              <c:strCache>
                <c:ptCount val="2"/>
                <c:pt idx="0">
                  <c:v>TOTAL EQUIVALENCIA  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solidFill>
                <a:srgbClr val="00B0F0"/>
              </a:solidFill>
              <a:ln w="9525">
                <a:solidFill>
                  <a:srgbClr val="00B0F0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F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'VHMD-FHMD'!$A$184:$A$243</c15:sqref>
                  </c15:fullRef>
                </c:ext>
              </c:extLst>
              <c:f>('VHMD-FHMD'!$A$188:$A$203,'VHMD-FHMD'!$A$213:$A$216,'VHMD-FHMD'!$A$228:$A$243)</c:f>
              <c:numCache>
                <c:formatCode>00":"00</c:formatCode>
                <c:ptCount val="36"/>
                <c:pt idx="0">
                  <c:v>600</c:v>
                </c:pt>
                <c:pt idx="1">
                  <c:v>615</c:v>
                </c:pt>
                <c:pt idx="2">
                  <c:v>630</c:v>
                </c:pt>
                <c:pt idx="3">
                  <c:v>645</c:v>
                </c:pt>
                <c:pt idx="4">
                  <c:v>700</c:v>
                </c:pt>
                <c:pt idx="5">
                  <c:v>715</c:v>
                </c:pt>
                <c:pt idx="6">
                  <c:v>730</c:v>
                </c:pt>
                <c:pt idx="7">
                  <c:v>745</c:v>
                </c:pt>
                <c:pt idx="8">
                  <c:v>800</c:v>
                </c:pt>
                <c:pt idx="9">
                  <c:v>815</c:v>
                </c:pt>
                <c:pt idx="10">
                  <c:v>830</c:v>
                </c:pt>
                <c:pt idx="11">
                  <c:v>845</c:v>
                </c:pt>
                <c:pt idx="12">
                  <c:v>900</c:v>
                </c:pt>
                <c:pt idx="13">
                  <c:v>915</c:v>
                </c:pt>
                <c:pt idx="14">
                  <c:v>930</c:v>
                </c:pt>
                <c:pt idx="15">
                  <c:v>945</c:v>
                </c:pt>
                <c:pt idx="16">
                  <c:v>1215</c:v>
                </c:pt>
                <c:pt idx="17">
                  <c:v>1230</c:v>
                </c:pt>
                <c:pt idx="18">
                  <c:v>1245</c:v>
                </c:pt>
                <c:pt idx="19">
                  <c:v>1300</c:v>
                </c:pt>
                <c:pt idx="20">
                  <c:v>1600</c:v>
                </c:pt>
                <c:pt idx="21">
                  <c:v>1615</c:v>
                </c:pt>
                <c:pt idx="22">
                  <c:v>1630</c:v>
                </c:pt>
                <c:pt idx="23">
                  <c:v>1645</c:v>
                </c:pt>
                <c:pt idx="24">
                  <c:v>1700</c:v>
                </c:pt>
                <c:pt idx="25">
                  <c:v>1715</c:v>
                </c:pt>
                <c:pt idx="26">
                  <c:v>1730</c:v>
                </c:pt>
                <c:pt idx="27">
                  <c:v>1745</c:v>
                </c:pt>
                <c:pt idx="28">
                  <c:v>1800</c:v>
                </c:pt>
                <c:pt idx="29">
                  <c:v>1815</c:v>
                </c:pt>
                <c:pt idx="30">
                  <c:v>1830</c:v>
                </c:pt>
                <c:pt idx="31">
                  <c:v>1845</c:v>
                </c:pt>
                <c:pt idx="32">
                  <c:v>1900</c:v>
                </c:pt>
                <c:pt idx="33">
                  <c:v>1915</c:v>
                </c:pt>
                <c:pt idx="34">
                  <c:v>1930</c:v>
                </c:pt>
                <c:pt idx="35">
                  <c:v>1945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'VHMD-FHMD'!$M$184:$M$243</c15:sqref>
                  </c15:fullRef>
                </c:ext>
              </c:extLst>
              <c:f>('VHMD-FHMD'!$M$188:$M$203,'VHMD-FHMD'!$M$213:$M$216,'VHMD-FHMD'!$M$228:$M$243)</c:f>
              <c:numCache>
                <c:formatCode>0</c:formatCode>
                <c:ptCount val="36"/>
                <c:pt idx="0">
                  <c:v>46</c:v>
                </c:pt>
                <c:pt idx="1">
                  <c:v>51</c:v>
                </c:pt>
                <c:pt idx="2">
                  <c:v>54.5</c:v>
                </c:pt>
                <c:pt idx="3">
                  <c:v>90.5</c:v>
                </c:pt>
                <c:pt idx="4">
                  <c:v>78</c:v>
                </c:pt>
                <c:pt idx="5">
                  <c:v>79</c:v>
                </c:pt>
                <c:pt idx="6">
                  <c:v>78.5</c:v>
                </c:pt>
                <c:pt idx="7">
                  <c:v>77.5</c:v>
                </c:pt>
                <c:pt idx="8">
                  <c:v>98.5</c:v>
                </c:pt>
                <c:pt idx="9">
                  <c:v>126</c:v>
                </c:pt>
                <c:pt idx="10">
                  <c:v>101.5</c:v>
                </c:pt>
                <c:pt idx="11">
                  <c:v>115</c:v>
                </c:pt>
                <c:pt idx="12">
                  <c:v>124.5</c:v>
                </c:pt>
                <c:pt idx="13">
                  <c:v>108.5</c:v>
                </c:pt>
                <c:pt idx="14">
                  <c:v>138.5</c:v>
                </c:pt>
                <c:pt idx="15">
                  <c:v>102</c:v>
                </c:pt>
                <c:pt idx="16">
                  <c:v>140.5</c:v>
                </c:pt>
                <c:pt idx="17">
                  <c:v>168.5</c:v>
                </c:pt>
                <c:pt idx="18">
                  <c:v>175.5</c:v>
                </c:pt>
                <c:pt idx="19">
                  <c:v>125</c:v>
                </c:pt>
                <c:pt idx="20">
                  <c:v>162</c:v>
                </c:pt>
                <c:pt idx="21">
                  <c:v>146.5</c:v>
                </c:pt>
                <c:pt idx="22">
                  <c:v>126.5</c:v>
                </c:pt>
                <c:pt idx="23">
                  <c:v>140</c:v>
                </c:pt>
                <c:pt idx="24">
                  <c:v>129</c:v>
                </c:pt>
                <c:pt idx="25">
                  <c:v>143.5</c:v>
                </c:pt>
                <c:pt idx="26">
                  <c:v>128</c:v>
                </c:pt>
                <c:pt idx="27">
                  <c:v>130.5</c:v>
                </c:pt>
                <c:pt idx="28">
                  <c:v>102.5</c:v>
                </c:pt>
                <c:pt idx="29">
                  <c:v>126</c:v>
                </c:pt>
                <c:pt idx="30">
                  <c:v>131</c:v>
                </c:pt>
                <c:pt idx="31">
                  <c:v>142</c:v>
                </c:pt>
                <c:pt idx="32">
                  <c:v>150.5</c:v>
                </c:pt>
                <c:pt idx="33">
                  <c:v>146</c:v>
                </c:pt>
                <c:pt idx="34">
                  <c:v>148.5</c:v>
                </c:pt>
                <c:pt idx="35">
                  <c:v>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C2-4B42-BA8C-C1F79C8ED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427776"/>
        <c:axId val="176429696"/>
      </c:lineChart>
      <c:lineChart>
        <c:grouping val="standard"/>
        <c:varyColors val="0"/>
        <c:ser>
          <c:idx val="5"/>
          <c:order val="5"/>
          <c:tx>
            <c:strRef>
              <c:f>'VHMD-FHMD'!$S$3</c:f>
              <c:strCache>
                <c:ptCount val="1"/>
                <c:pt idx="0">
                  <c:v>VHMD (q 15min)</c:v>
                </c:pt>
              </c:strCache>
            </c:strRef>
          </c:tx>
          <c:spPr>
            <a:ln w="34925" cap="rnd">
              <a:solidFill>
                <a:srgbClr val="FF0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35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8C2-4B42-BA8C-C1F79C8ED9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'VHMD-FHMD'!$A$184:$A$243</c15:sqref>
                  </c15:fullRef>
                </c:ext>
              </c:extLst>
              <c:f>('VHMD-FHMD'!$A$188:$A$203,'VHMD-FHMD'!$A$213:$A$216,'VHMD-FHMD'!$A$228:$A$243)</c:f>
              <c:numCache>
                <c:formatCode>00":"00</c:formatCode>
                <c:ptCount val="36"/>
                <c:pt idx="0">
                  <c:v>600</c:v>
                </c:pt>
                <c:pt idx="1">
                  <c:v>615</c:v>
                </c:pt>
                <c:pt idx="2">
                  <c:v>630</c:v>
                </c:pt>
                <c:pt idx="3">
                  <c:v>645</c:v>
                </c:pt>
                <c:pt idx="4">
                  <c:v>700</c:v>
                </c:pt>
                <c:pt idx="5">
                  <c:v>715</c:v>
                </c:pt>
                <c:pt idx="6">
                  <c:v>730</c:v>
                </c:pt>
                <c:pt idx="7">
                  <c:v>745</c:v>
                </c:pt>
                <c:pt idx="8">
                  <c:v>800</c:v>
                </c:pt>
                <c:pt idx="9">
                  <c:v>815</c:v>
                </c:pt>
                <c:pt idx="10">
                  <c:v>830</c:v>
                </c:pt>
                <c:pt idx="11">
                  <c:v>845</c:v>
                </c:pt>
                <c:pt idx="12">
                  <c:v>900</c:v>
                </c:pt>
                <c:pt idx="13">
                  <c:v>915</c:v>
                </c:pt>
                <c:pt idx="14">
                  <c:v>930</c:v>
                </c:pt>
                <c:pt idx="15">
                  <c:v>945</c:v>
                </c:pt>
                <c:pt idx="16">
                  <c:v>1215</c:v>
                </c:pt>
                <c:pt idx="17">
                  <c:v>1230</c:v>
                </c:pt>
                <c:pt idx="18">
                  <c:v>1245</c:v>
                </c:pt>
                <c:pt idx="19">
                  <c:v>1300</c:v>
                </c:pt>
                <c:pt idx="20">
                  <c:v>1600</c:v>
                </c:pt>
                <c:pt idx="21">
                  <c:v>1615</c:v>
                </c:pt>
                <c:pt idx="22">
                  <c:v>1630</c:v>
                </c:pt>
                <c:pt idx="23">
                  <c:v>1645</c:v>
                </c:pt>
                <c:pt idx="24">
                  <c:v>1700</c:v>
                </c:pt>
                <c:pt idx="25">
                  <c:v>1715</c:v>
                </c:pt>
                <c:pt idx="26">
                  <c:v>1730</c:v>
                </c:pt>
                <c:pt idx="27">
                  <c:v>1745</c:v>
                </c:pt>
                <c:pt idx="28">
                  <c:v>1800</c:v>
                </c:pt>
                <c:pt idx="29">
                  <c:v>1815</c:v>
                </c:pt>
                <c:pt idx="30">
                  <c:v>1830</c:v>
                </c:pt>
                <c:pt idx="31">
                  <c:v>1845</c:v>
                </c:pt>
                <c:pt idx="32">
                  <c:v>1900</c:v>
                </c:pt>
                <c:pt idx="33">
                  <c:v>1915</c:v>
                </c:pt>
                <c:pt idx="34">
                  <c:v>1930</c:v>
                </c:pt>
                <c:pt idx="35">
                  <c:v>1945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'VHMD-FHMD'!$S$184:$S$243</c15:sqref>
                  </c15:fullRef>
                </c:ext>
              </c:extLst>
              <c:f>('VHMD-FHMD'!$S$188:$S$203,'VHMD-FHMD'!$S$213:$S$216,'VHMD-FHMD'!$S$228:$S$243)</c:f>
              <c:numCache>
                <c:formatCode>0</c:formatCode>
                <c:ptCount val="36"/>
                <c:pt idx="0">
                  <c:v>152.375</c:v>
                </c:pt>
                <c:pt idx="1">
                  <c:v>152.375</c:v>
                </c:pt>
                <c:pt idx="2">
                  <c:v>152.375</c:v>
                </c:pt>
                <c:pt idx="3">
                  <c:v>152.375</c:v>
                </c:pt>
                <c:pt idx="4">
                  <c:v>152.375</c:v>
                </c:pt>
                <c:pt idx="5">
                  <c:v>152.375</c:v>
                </c:pt>
                <c:pt idx="6">
                  <c:v>152.375</c:v>
                </c:pt>
                <c:pt idx="7">
                  <c:v>152.375</c:v>
                </c:pt>
                <c:pt idx="8">
                  <c:v>152.375</c:v>
                </c:pt>
                <c:pt idx="9">
                  <c:v>152.375</c:v>
                </c:pt>
                <c:pt idx="10">
                  <c:v>152.375</c:v>
                </c:pt>
                <c:pt idx="11">
                  <c:v>152.375</c:v>
                </c:pt>
                <c:pt idx="12">
                  <c:v>152.375</c:v>
                </c:pt>
                <c:pt idx="13">
                  <c:v>152.375</c:v>
                </c:pt>
                <c:pt idx="14">
                  <c:v>152.375</c:v>
                </c:pt>
                <c:pt idx="15">
                  <c:v>152.375</c:v>
                </c:pt>
                <c:pt idx="16">
                  <c:v>152.375</c:v>
                </c:pt>
                <c:pt idx="17">
                  <c:v>152.375</c:v>
                </c:pt>
                <c:pt idx="18">
                  <c:v>152.375</c:v>
                </c:pt>
                <c:pt idx="19">
                  <c:v>152.375</c:v>
                </c:pt>
                <c:pt idx="20">
                  <c:v>152.375</c:v>
                </c:pt>
                <c:pt idx="21">
                  <c:v>152.375</c:v>
                </c:pt>
                <c:pt idx="22">
                  <c:v>152.375</c:v>
                </c:pt>
                <c:pt idx="23">
                  <c:v>152.375</c:v>
                </c:pt>
                <c:pt idx="24">
                  <c:v>152.375</c:v>
                </c:pt>
                <c:pt idx="25">
                  <c:v>152.375</c:v>
                </c:pt>
                <c:pt idx="26">
                  <c:v>152.375</c:v>
                </c:pt>
                <c:pt idx="27">
                  <c:v>152.375</c:v>
                </c:pt>
                <c:pt idx="28">
                  <c:v>152.375</c:v>
                </c:pt>
                <c:pt idx="29">
                  <c:v>152.375</c:v>
                </c:pt>
                <c:pt idx="30">
                  <c:v>152.375</c:v>
                </c:pt>
                <c:pt idx="31">
                  <c:v>152.375</c:v>
                </c:pt>
                <c:pt idx="32">
                  <c:v>152.375</c:v>
                </c:pt>
                <c:pt idx="33">
                  <c:v>152.375</c:v>
                </c:pt>
                <c:pt idx="34">
                  <c:v>152.375</c:v>
                </c:pt>
                <c:pt idx="35">
                  <c:v>152.375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8C2-4B42-BA8C-C1F79C8ED929}"/>
            </c:ext>
          </c:extLst>
        </c:ser>
        <c:ser>
          <c:idx val="6"/>
          <c:order val="6"/>
          <c:tx>
            <c:strRef>
              <c:f>'VHMD-FHMD'!$T$3</c:f>
              <c:strCache>
                <c:ptCount val="1"/>
                <c:pt idx="0">
                  <c:v>PROM. VEH. - VOL EQUIV</c:v>
                </c:pt>
              </c:strCache>
            </c:strRef>
          </c:tx>
          <c:spPr>
            <a:ln w="34925" cap="rnd">
              <a:solidFill>
                <a:srgbClr val="7030A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35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C604-4026-A84C-E8C202488C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'VHMD-FHMD'!$A$184:$A$243</c15:sqref>
                  </c15:fullRef>
                </c:ext>
              </c:extLst>
              <c:f>('VHMD-FHMD'!$A$188:$A$203,'VHMD-FHMD'!$A$213:$A$216,'VHMD-FHMD'!$A$228:$A$243)</c:f>
              <c:numCache>
                <c:formatCode>00":"00</c:formatCode>
                <c:ptCount val="36"/>
                <c:pt idx="0">
                  <c:v>600</c:v>
                </c:pt>
                <c:pt idx="1">
                  <c:v>615</c:v>
                </c:pt>
                <c:pt idx="2">
                  <c:v>630</c:v>
                </c:pt>
                <c:pt idx="3">
                  <c:v>645</c:v>
                </c:pt>
                <c:pt idx="4">
                  <c:v>700</c:v>
                </c:pt>
                <c:pt idx="5">
                  <c:v>715</c:v>
                </c:pt>
                <c:pt idx="6">
                  <c:v>730</c:v>
                </c:pt>
                <c:pt idx="7">
                  <c:v>745</c:v>
                </c:pt>
                <c:pt idx="8">
                  <c:v>800</c:v>
                </c:pt>
                <c:pt idx="9">
                  <c:v>815</c:v>
                </c:pt>
                <c:pt idx="10">
                  <c:v>830</c:v>
                </c:pt>
                <c:pt idx="11">
                  <c:v>845</c:v>
                </c:pt>
                <c:pt idx="12">
                  <c:v>900</c:v>
                </c:pt>
                <c:pt idx="13">
                  <c:v>915</c:v>
                </c:pt>
                <c:pt idx="14">
                  <c:v>930</c:v>
                </c:pt>
                <c:pt idx="15">
                  <c:v>945</c:v>
                </c:pt>
                <c:pt idx="16">
                  <c:v>1215</c:v>
                </c:pt>
                <c:pt idx="17">
                  <c:v>1230</c:v>
                </c:pt>
                <c:pt idx="18">
                  <c:v>1245</c:v>
                </c:pt>
                <c:pt idx="19">
                  <c:v>1300</c:v>
                </c:pt>
                <c:pt idx="20">
                  <c:v>1600</c:v>
                </c:pt>
                <c:pt idx="21">
                  <c:v>1615</c:v>
                </c:pt>
                <c:pt idx="22">
                  <c:v>1630</c:v>
                </c:pt>
                <c:pt idx="23">
                  <c:v>1645</c:v>
                </c:pt>
                <c:pt idx="24">
                  <c:v>1700</c:v>
                </c:pt>
                <c:pt idx="25">
                  <c:v>1715</c:v>
                </c:pt>
                <c:pt idx="26">
                  <c:v>1730</c:v>
                </c:pt>
                <c:pt idx="27">
                  <c:v>1745</c:v>
                </c:pt>
                <c:pt idx="28">
                  <c:v>1800</c:v>
                </c:pt>
                <c:pt idx="29">
                  <c:v>1815</c:v>
                </c:pt>
                <c:pt idx="30">
                  <c:v>1830</c:v>
                </c:pt>
                <c:pt idx="31">
                  <c:v>1845</c:v>
                </c:pt>
                <c:pt idx="32">
                  <c:v>1900</c:v>
                </c:pt>
                <c:pt idx="33">
                  <c:v>1915</c:v>
                </c:pt>
                <c:pt idx="34">
                  <c:v>1930</c:v>
                </c:pt>
                <c:pt idx="35">
                  <c:v>1945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'VHMD-FHMD'!$T$184:$T$243</c15:sqref>
                  </c15:fullRef>
                </c:ext>
              </c:extLst>
              <c:f>('VHMD-FHMD'!$T$188:$T$203,'VHMD-FHMD'!$T$213:$T$216,'VHMD-FHMD'!$T$228:$T$243)</c:f>
              <c:numCache>
                <c:formatCode>0</c:formatCode>
                <c:ptCount val="36"/>
                <c:pt idx="0">
                  <c:v>112.79166666666667</c:v>
                </c:pt>
                <c:pt idx="1">
                  <c:v>112.79166666666667</c:v>
                </c:pt>
                <c:pt idx="2">
                  <c:v>112.79166666666667</c:v>
                </c:pt>
                <c:pt idx="3">
                  <c:v>112.79166666666667</c:v>
                </c:pt>
                <c:pt idx="4">
                  <c:v>112.79166666666667</c:v>
                </c:pt>
                <c:pt idx="5">
                  <c:v>112.79166666666667</c:v>
                </c:pt>
                <c:pt idx="6">
                  <c:v>112.79166666666667</c:v>
                </c:pt>
                <c:pt idx="7">
                  <c:v>112.79166666666667</c:v>
                </c:pt>
                <c:pt idx="8">
                  <c:v>112.79166666666667</c:v>
                </c:pt>
                <c:pt idx="9">
                  <c:v>112.79166666666667</c:v>
                </c:pt>
                <c:pt idx="10">
                  <c:v>112.79166666666667</c:v>
                </c:pt>
                <c:pt idx="11">
                  <c:v>112.79166666666667</c:v>
                </c:pt>
                <c:pt idx="12">
                  <c:v>112.79166666666667</c:v>
                </c:pt>
                <c:pt idx="13">
                  <c:v>112.79166666666667</c:v>
                </c:pt>
                <c:pt idx="14">
                  <c:v>112.79166666666667</c:v>
                </c:pt>
                <c:pt idx="15">
                  <c:v>112.79166666666667</c:v>
                </c:pt>
                <c:pt idx="16">
                  <c:v>112.79166666666667</c:v>
                </c:pt>
                <c:pt idx="17">
                  <c:v>112.79166666666667</c:v>
                </c:pt>
                <c:pt idx="18">
                  <c:v>112.79166666666667</c:v>
                </c:pt>
                <c:pt idx="19">
                  <c:v>112.79166666666667</c:v>
                </c:pt>
                <c:pt idx="20">
                  <c:v>112.79166666666667</c:v>
                </c:pt>
                <c:pt idx="21">
                  <c:v>112.79166666666667</c:v>
                </c:pt>
                <c:pt idx="22">
                  <c:v>112.79166666666667</c:v>
                </c:pt>
                <c:pt idx="23">
                  <c:v>112.79166666666667</c:v>
                </c:pt>
                <c:pt idx="24">
                  <c:v>112.79166666666667</c:v>
                </c:pt>
                <c:pt idx="25">
                  <c:v>112.79166666666667</c:v>
                </c:pt>
                <c:pt idx="26">
                  <c:v>112.79166666666667</c:v>
                </c:pt>
                <c:pt idx="27">
                  <c:v>112.79166666666667</c:v>
                </c:pt>
                <c:pt idx="28">
                  <c:v>112.79166666666667</c:v>
                </c:pt>
                <c:pt idx="29">
                  <c:v>112.79166666666667</c:v>
                </c:pt>
                <c:pt idx="30">
                  <c:v>112.79166666666667</c:v>
                </c:pt>
                <c:pt idx="31">
                  <c:v>112.79166666666667</c:v>
                </c:pt>
                <c:pt idx="32">
                  <c:v>112.79166666666667</c:v>
                </c:pt>
                <c:pt idx="33">
                  <c:v>112.79166666666667</c:v>
                </c:pt>
                <c:pt idx="34">
                  <c:v>112.79166666666667</c:v>
                </c:pt>
                <c:pt idx="35">
                  <c:v>112.79166666666667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604-4026-A84C-E8C202488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466176"/>
        <c:axId val="176464640"/>
      </c:lineChart>
      <c:catAx>
        <c:axId val="176427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horario</a:t>
                </a:r>
                <a:r>
                  <a:rPr lang="es-CO" baseline="0"/>
                  <a:t> 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0.50997755191414651"/>
              <c:y val="0.890898349739399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0&quot;:&quot;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76429696"/>
        <c:crosses val="autoZero"/>
        <c:auto val="1"/>
        <c:lblAlgn val="ctr"/>
        <c:lblOffset val="100"/>
        <c:tickLblSkip val="1"/>
        <c:tickMarkSkip val="3"/>
        <c:noMultiLvlLbl val="0"/>
      </c:catAx>
      <c:valAx>
        <c:axId val="176429696"/>
        <c:scaling>
          <c:orientation val="minMax"/>
          <c:max val="180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cantidad</a:t>
                </a:r>
                <a:r>
                  <a:rPr lang="es-CO" baseline="0"/>
                  <a:t> de vehículos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9.1211754525369268E-3"/>
              <c:y val="0.370116709636036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427776"/>
        <c:crosses val="autoZero"/>
        <c:crossBetween val="between"/>
        <c:majorUnit val="20"/>
      </c:valAx>
      <c:valAx>
        <c:axId val="176464640"/>
        <c:scaling>
          <c:orientation val="minMax"/>
        </c:scaling>
        <c:delete val="1"/>
        <c:axPos val="r"/>
        <c:numFmt formatCode="0" sourceLinked="1"/>
        <c:majorTickMark val="out"/>
        <c:minorTickMark val="none"/>
        <c:tickLblPos val="nextTo"/>
        <c:crossAx val="176466176"/>
        <c:crosses val="max"/>
        <c:crossBetween val="between"/>
      </c:valAx>
      <c:catAx>
        <c:axId val="176466176"/>
        <c:scaling>
          <c:orientation val="minMax"/>
        </c:scaling>
        <c:delete val="1"/>
        <c:axPos val="b"/>
        <c:numFmt formatCode="00&quot;:&quot;00" sourceLinked="1"/>
        <c:majorTickMark val="out"/>
        <c:minorTickMark val="none"/>
        <c:tickLblPos val="nextTo"/>
        <c:crossAx val="176464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374306685104247"/>
          <c:y val="0.94456989277936954"/>
          <c:w val="0.74513001335606444"/>
          <c:h val="3.07657434123428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CO" sz="1050">
                <a:solidFill>
                  <a:schemeClr val="bg1"/>
                </a:solidFill>
              </a:rPr>
              <a:t>COMPARACIÓN</a:t>
            </a:r>
            <a:r>
              <a:rPr lang="es-CO" sz="1050" baseline="0">
                <a:solidFill>
                  <a:schemeClr val="bg1"/>
                </a:solidFill>
              </a:rPr>
              <a:t> VOLUMEN VEHÍCULAR AÑO 2012 VS 2017 </a:t>
            </a:r>
          </a:p>
          <a:p>
            <a:pPr>
              <a:defRPr sz="105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O" sz="1050">
              <a:solidFill>
                <a:schemeClr val="bg1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9.4837313976372128E-2"/>
          <c:y val="0.15228644826063373"/>
          <c:w val="0.87177757772431164"/>
          <c:h val="0.5646233695360504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COMPARACION!$F$24</c:f>
              <c:strCache>
                <c:ptCount val="1"/>
                <c:pt idx="0">
                  <c:v>AUTOS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COMPARACION!$E$25:$E$26</c:f>
              <c:numCache>
                <c:formatCode>General</c:formatCode>
                <c:ptCount val="2"/>
                <c:pt idx="0">
                  <c:v>2012</c:v>
                </c:pt>
                <c:pt idx="1">
                  <c:v>2017</c:v>
                </c:pt>
              </c:numCache>
            </c:numRef>
          </c:cat>
          <c:val>
            <c:numRef>
              <c:f>COMPARACION!$F$25:$F$26</c:f>
              <c:numCache>
                <c:formatCode>General</c:formatCode>
                <c:ptCount val="2"/>
                <c:pt idx="0" formatCode="0">
                  <c:v>79984</c:v>
                </c:pt>
                <c:pt idx="1">
                  <c:v>80666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3B-41AD-8D26-126C97B2ED74}"/>
            </c:ext>
          </c:extLst>
        </c:ser>
        <c:ser>
          <c:idx val="1"/>
          <c:order val="1"/>
          <c:tx>
            <c:strRef>
              <c:f>COMPARACION!$G$24</c:f>
              <c:strCache>
                <c:ptCount val="1"/>
                <c:pt idx="0">
                  <c:v>BUSES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COMPARACION!$E$25:$E$26</c:f>
              <c:numCache>
                <c:formatCode>General</c:formatCode>
                <c:ptCount val="2"/>
                <c:pt idx="0">
                  <c:v>2012</c:v>
                </c:pt>
                <c:pt idx="1">
                  <c:v>2017</c:v>
                </c:pt>
              </c:numCache>
            </c:numRef>
          </c:cat>
          <c:val>
            <c:numRef>
              <c:f>COMPARACION!$G$25:$G$26</c:f>
              <c:numCache>
                <c:formatCode>General</c:formatCode>
                <c:ptCount val="2"/>
                <c:pt idx="0" formatCode="0">
                  <c:v>7966</c:v>
                </c:pt>
                <c:pt idx="1">
                  <c:v>8426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3B-41AD-8D26-126C97B2ED74}"/>
            </c:ext>
          </c:extLst>
        </c:ser>
        <c:ser>
          <c:idx val="3"/>
          <c:order val="2"/>
          <c:tx>
            <c:strRef>
              <c:f>COMPARACION!$H$24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COMPARACION!$E$25:$E$26</c:f>
              <c:numCache>
                <c:formatCode>General</c:formatCode>
                <c:ptCount val="2"/>
                <c:pt idx="0">
                  <c:v>2012</c:v>
                </c:pt>
                <c:pt idx="1">
                  <c:v>2017</c:v>
                </c:pt>
              </c:numCache>
            </c:numRef>
          </c:cat>
          <c:val>
            <c:numRef>
              <c:f>COMPARACION!$H$25:$H$26</c:f>
              <c:numCache>
                <c:formatCode>General</c:formatCode>
                <c:ptCount val="2"/>
                <c:pt idx="0" formatCode="0">
                  <c:v>8278</c:v>
                </c:pt>
                <c:pt idx="1">
                  <c:v>8520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3B-41AD-8D26-126C97B2ED74}"/>
            </c:ext>
          </c:extLst>
        </c:ser>
        <c:ser>
          <c:idx val="2"/>
          <c:order val="3"/>
          <c:tx>
            <c:strRef>
              <c:f>COMPARACION!$I$24</c:f>
              <c:strCache>
                <c:ptCount val="1"/>
                <c:pt idx="0">
                  <c:v>MOTOS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COMPARACION!$E$25:$E$26</c:f>
              <c:numCache>
                <c:formatCode>General</c:formatCode>
                <c:ptCount val="2"/>
                <c:pt idx="0">
                  <c:v>2012</c:v>
                </c:pt>
                <c:pt idx="1">
                  <c:v>2017</c:v>
                </c:pt>
              </c:numCache>
            </c:numRef>
          </c:cat>
          <c:val>
            <c:numRef>
              <c:f>COMPARACION!$I$25:$I$26</c:f>
              <c:numCache>
                <c:formatCode>General</c:formatCode>
                <c:ptCount val="2"/>
                <c:pt idx="0" formatCode="0">
                  <c:v>16324</c:v>
                </c:pt>
                <c:pt idx="1">
                  <c:v>17295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3B-41AD-8D26-126C97B2E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78088960"/>
        <c:axId val="178099328"/>
      </c:barChart>
      <c:scatterChart>
        <c:scatterStyle val="smoothMarker"/>
        <c:varyColors val="0"/>
        <c:ser>
          <c:idx val="4"/>
          <c:order val="4"/>
          <c:tx>
            <c:strRef>
              <c:f>COMPARACION!$J$24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sq">
              <a:solidFill>
                <a:srgbClr val="FF0000"/>
              </a:solidFill>
              <a:prstDash val="sysDash"/>
              <a:miter lim="800000"/>
              <a:headEnd w="lg" len="lg"/>
              <a:tailEnd w="lg" len="lg"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5-2A3B-41AD-8D26-126C97B2ED74}"/>
              </c:ext>
            </c:extLst>
          </c:dPt>
          <c:dLbls>
            <c:dLbl>
              <c:idx val="0"/>
              <c:layout>
                <c:manualLayout>
                  <c:x val="-1.1117956484580948E-2"/>
                  <c:y val="4.5164489912832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3B-41AD-8D26-126C97B2ED74}"/>
                </c:ext>
              </c:extLst>
            </c:dLbl>
            <c:dLbl>
              <c:idx val="1"/>
              <c:layout>
                <c:manualLayout>
                  <c:x val="-2.779489121145339E-3"/>
                  <c:y val="-2.052931359674224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3B-41AD-8D26-126C97B2ED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accent1">
                        <a:lumMod val="40000"/>
                        <a:lumOff val="6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COMPARACION!$J$25:$J$26</c:f>
              <c:numCache>
                <c:formatCode>General</c:formatCode>
                <c:ptCount val="2"/>
                <c:pt idx="0" formatCode="0">
                  <c:v>112552</c:v>
                </c:pt>
                <c:pt idx="1">
                  <c:v>114907</c:v>
                </c:pt>
              </c:numCache>
            </c:numRef>
          </c:xVal>
          <c:yVal>
            <c:numRef>
              <c:f>COMPARACION!$E$25:$E$26</c:f>
              <c:numCache>
                <c:formatCode>General</c:formatCode>
                <c:ptCount val="2"/>
                <c:pt idx="0">
                  <c:v>2012</c:v>
                </c:pt>
                <c:pt idx="1">
                  <c:v>2017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2A3B-41AD-8D26-126C97B2ED74}"/>
            </c:ext>
          </c:extLst>
        </c:ser>
        <c:ser>
          <c:idx val="5"/>
          <c:order val="5"/>
          <c:tx>
            <c:strRef>
              <c:f>COMPARACION!$I$24</c:f>
              <c:strCache>
                <c:ptCount val="1"/>
                <c:pt idx="0">
                  <c:v>MOTOS</c:v>
                </c:pt>
              </c:strCache>
            </c:strRef>
          </c:tx>
          <c:marker>
            <c:symbol val="none"/>
          </c:marker>
          <c:xVal>
            <c:numRef>
              <c:f>COMPARACION!$I$28:$I$29</c:f>
              <c:numCache>
                <c:formatCode>0.00%</c:formatCode>
                <c:ptCount val="2"/>
                <c:pt idx="0">
                  <c:v>0.14503518373729476</c:v>
                </c:pt>
                <c:pt idx="1">
                  <c:v>0.15051302357558721</c:v>
                </c:pt>
              </c:numCache>
            </c:numRef>
          </c:xVal>
          <c:yVal>
            <c:numRef>
              <c:f>COMPARACION!$E$25:$E$26</c:f>
              <c:numCache>
                <c:formatCode>General</c:formatCode>
                <c:ptCount val="2"/>
                <c:pt idx="0">
                  <c:v>2012</c:v>
                </c:pt>
                <c:pt idx="1">
                  <c:v>2017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544-45BF-B458-EA9E2A8C8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111232"/>
        <c:axId val="178101248"/>
      </c:scatterChart>
      <c:catAx>
        <c:axId val="1780889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>
                    <a:solidFill>
                      <a:schemeClr val="bg1"/>
                    </a:solidFill>
                  </a:rPr>
                  <a:t>AÑO</a:t>
                </a:r>
                <a:r>
                  <a:rPr lang="es-CO" baseline="0">
                    <a:solidFill>
                      <a:schemeClr val="bg1"/>
                    </a:solidFill>
                  </a:rPr>
                  <a:t> DE AFORO</a:t>
                </a:r>
                <a:endParaRPr lang="es-CO">
                  <a:solidFill>
                    <a:schemeClr val="bg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8099328"/>
        <c:crosses val="autoZero"/>
        <c:auto val="1"/>
        <c:lblAlgn val="ctr"/>
        <c:lblOffset val="100"/>
        <c:noMultiLvlLbl val="0"/>
      </c:catAx>
      <c:valAx>
        <c:axId val="178099328"/>
        <c:scaling>
          <c:orientation val="minMax"/>
          <c:max val="118000"/>
          <c:min val="70000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50000"/>
                </a:schemeClr>
              </a:solidFill>
              <a:prstDash val="solid"/>
              <a:round/>
            </a:ln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>
                    <a:solidFill>
                      <a:schemeClr val="bg1"/>
                    </a:solidFill>
                  </a:rPr>
                  <a:t>CANTIDAD</a:t>
                </a:r>
                <a:r>
                  <a:rPr lang="es-CO" baseline="0">
                    <a:solidFill>
                      <a:schemeClr val="bg1"/>
                    </a:solidFill>
                  </a:rPr>
                  <a:t> DE VEHICULOS</a:t>
                </a:r>
                <a:endParaRPr lang="es-CO">
                  <a:solidFill>
                    <a:schemeClr val="bg1"/>
                  </a:solidFill>
                </a:endParaRPr>
              </a:p>
            </c:rich>
          </c:tx>
          <c:layout>
            <c:manualLayout>
              <c:xMode val="edge"/>
              <c:yMode val="edge"/>
              <c:x val="0.39618097398105406"/>
              <c:y val="0.8297731947297534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8088960"/>
        <c:crosses val="autoZero"/>
        <c:crossBetween val="between"/>
        <c:majorUnit val="2000"/>
      </c:valAx>
      <c:valAx>
        <c:axId val="178101248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178111232"/>
        <c:crosses val="max"/>
        <c:crossBetween val="midCat"/>
      </c:valAx>
      <c:valAx>
        <c:axId val="178111232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78101248"/>
        <c:crosses val="autoZero"/>
        <c:crossBetween val="midCat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3.1377952755905466E-3"/>
          <c:y val="0.89324336644533808"/>
          <c:w val="0.98907720909886265"/>
          <c:h val="0.106756633554661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34453">
          <a:srgbClr val="FCFCFC"/>
        </a:gs>
        <a:gs pos="33906">
          <a:srgbClr val="F9F9F9"/>
        </a:gs>
        <a:gs pos="32812">
          <a:srgbClr val="F2F2F2"/>
        </a:gs>
        <a:gs pos="30625">
          <a:srgbClr val="E4E4E4"/>
        </a:gs>
        <a:gs pos="36000">
          <a:schemeClr val="bg2">
            <a:lumMod val="50000"/>
          </a:schemeClr>
        </a:gs>
        <a:gs pos="33000">
          <a:schemeClr val="tx1">
            <a:lumMod val="85000"/>
            <a:lumOff val="15000"/>
          </a:schemeClr>
        </a:gs>
        <a:gs pos="20000">
          <a:schemeClr val="bg2">
            <a:lumMod val="25000"/>
          </a:schemeClr>
        </a:gs>
        <a:gs pos="95000">
          <a:schemeClr val="tx1">
            <a:lumMod val="86000"/>
            <a:lumOff val="14000"/>
          </a:schemeClr>
        </a:gs>
        <a:gs pos="21000">
          <a:schemeClr val="accent1">
            <a:lumMod val="0"/>
            <a:lumOff val="100000"/>
          </a:schemeClr>
        </a:gs>
        <a:gs pos="100000">
          <a:schemeClr val="tx1">
            <a:lumMod val="85000"/>
            <a:lumOff val="1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u="none" strike="noStrike" baseline="0" smtClean="0"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Volúmen vehicular </a:t>
            </a:r>
            <a:r>
              <a:rPr lang="es-CO" sz="1050"/>
              <a:t>Movi</a:t>
            </a:r>
            <a:r>
              <a:rPr lang="es-CO" sz="1050" baseline="0"/>
              <a:t> 1 (6:00-10:00) Inter. Av.Boyaca-Carrera 69 B Sur 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7.5254681794982528E-2"/>
          <c:y val="0.11281583244488436"/>
          <c:w val="0.90037161715057556"/>
          <c:h val="0.596498820859726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'Movimiento N-S 1 Y 1B'!$AC$2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1B'!$AC$7:$AC$22</c:f>
              <c:numCache>
                <c:formatCode>General</c:formatCode>
                <c:ptCount val="16"/>
                <c:pt idx="0">
                  <c:v>132</c:v>
                </c:pt>
                <c:pt idx="1">
                  <c:v>117</c:v>
                </c:pt>
                <c:pt idx="2">
                  <c:v>279</c:v>
                </c:pt>
                <c:pt idx="3">
                  <c:v>180</c:v>
                </c:pt>
                <c:pt idx="4">
                  <c:v>169</c:v>
                </c:pt>
                <c:pt idx="5">
                  <c:v>111</c:v>
                </c:pt>
                <c:pt idx="6">
                  <c:v>121</c:v>
                </c:pt>
                <c:pt idx="7">
                  <c:v>143</c:v>
                </c:pt>
                <c:pt idx="8">
                  <c:v>108</c:v>
                </c:pt>
                <c:pt idx="9">
                  <c:v>125</c:v>
                </c:pt>
                <c:pt idx="10">
                  <c:v>110</c:v>
                </c:pt>
                <c:pt idx="11">
                  <c:v>134</c:v>
                </c:pt>
                <c:pt idx="12">
                  <c:v>121</c:v>
                </c:pt>
                <c:pt idx="13">
                  <c:v>123</c:v>
                </c:pt>
                <c:pt idx="14">
                  <c:v>120</c:v>
                </c:pt>
                <c:pt idx="15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12-492B-9C3A-2E87CC2A5A54}"/>
            </c:ext>
          </c:extLst>
        </c:ser>
        <c:ser>
          <c:idx val="1"/>
          <c:order val="1"/>
          <c:tx>
            <c:strRef>
              <c:f>'Movimiento N-S 1 Y 1B'!$AD$2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1B'!$AD$7:$AD$22</c:f>
              <c:numCache>
                <c:formatCode>General</c:formatCode>
                <c:ptCount val="16"/>
                <c:pt idx="0">
                  <c:v>70</c:v>
                </c:pt>
                <c:pt idx="1">
                  <c:v>83</c:v>
                </c:pt>
                <c:pt idx="2">
                  <c:v>186</c:v>
                </c:pt>
                <c:pt idx="3">
                  <c:v>122</c:v>
                </c:pt>
                <c:pt idx="4">
                  <c:v>74</c:v>
                </c:pt>
                <c:pt idx="5">
                  <c:v>99</c:v>
                </c:pt>
                <c:pt idx="6">
                  <c:v>95</c:v>
                </c:pt>
                <c:pt idx="7">
                  <c:v>103</c:v>
                </c:pt>
                <c:pt idx="8">
                  <c:v>102</c:v>
                </c:pt>
                <c:pt idx="9">
                  <c:v>64</c:v>
                </c:pt>
                <c:pt idx="10">
                  <c:v>78</c:v>
                </c:pt>
                <c:pt idx="11">
                  <c:v>94</c:v>
                </c:pt>
                <c:pt idx="12">
                  <c:v>91</c:v>
                </c:pt>
                <c:pt idx="13">
                  <c:v>75</c:v>
                </c:pt>
                <c:pt idx="14">
                  <c:v>98</c:v>
                </c:pt>
                <c:pt idx="15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12-492B-9C3A-2E87CC2A5A54}"/>
            </c:ext>
          </c:extLst>
        </c:ser>
        <c:ser>
          <c:idx val="2"/>
          <c:order val="2"/>
          <c:tx>
            <c:strRef>
              <c:f>'Movimiento N-S 1 Y 1B'!$AE$2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1B'!$AE$7:$AE$22</c:f>
              <c:numCache>
                <c:formatCode>General</c:formatCode>
                <c:ptCount val="16"/>
                <c:pt idx="0">
                  <c:v>40</c:v>
                </c:pt>
                <c:pt idx="1">
                  <c:v>58</c:v>
                </c:pt>
                <c:pt idx="2">
                  <c:v>89</c:v>
                </c:pt>
                <c:pt idx="3">
                  <c:v>50</c:v>
                </c:pt>
                <c:pt idx="4">
                  <c:v>41</c:v>
                </c:pt>
                <c:pt idx="5">
                  <c:v>51</c:v>
                </c:pt>
                <c:pt idx="6">
                  <c:v>41</c:v>
                </c:pt>
                <c:pt idx="7">
                  <c:v>36</c:v>
                </c:pt>
                <c:pt idx="8">
                  <c:v>57</c:v>
                </c:pt>
                <c:pt idx="9">
                  <c:v>49</c:v>
                </c:pt>
                <c:pt idx="10">
                  <c:v>49</c:v>
                </c:pt>
                <c:pt idx="11">
                  <c:v>29</c:v>
                </c:pt>
                <c:pt idx="12">
                  <c:v>38</c:v>
                </c:pt>
                <c:pt idx="13">
                  <c:v>40</c:v>
                </c:pt>
                <c:pt idx="14">
                  <c:v>29</c:v>
                </c:pt>
                <c:pt idx="15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12-492B-9C3A-2E87CC2A5A54}"/>
            </c:ext>
          </c:extLst>
        </c:ser>
        <c:ser>
          <c:idx val="3"/>
          <c:order val="3"/>
          <c:tx>
            <c:strRef>
              <c:f>'Movimiento N-S 1 Y 1B'!$AF$2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1B'!$AF$7:$AF$22</c:f>
              <c:numCache>
                <c:formatCode>General</c:formatCode>
                <c:ptCount val="16"/>
                <c:pt idx="0">
                  <c:v>26</c:v>
                </c:pt>
                <c:pt idx="1">
                  <c:v>15</c:v>
                </c:pt>
                <c:pt idx="2">
                  <c:v>31</c:v>
                </c:pt>
                <c:pt idx="3">
                  <c:v>60</c:v>
                </c:pt>
                <c:pt idx="4">
                  <c:v>38</c:v>
                </c:pt>
                <c:pt idx="5">
                  <c:v>25</c:v>
                </c:pt>
                <c:pt idx="6">
                  <c:v>32</c:v>
                </c:pt>
                <c:pt idx="7">
                  <c:v>11</c:v>
                </c:pt>
                <c:pt idx="8">
                  <c:v>27</c:v>
                </c:pt>
                <c:pt idx="9">
                  <c:v>33</c:v>
                </c:pt>
                <c:pt idx="10">
                  <c:v>29</c:v>
                </c:pt>
                <c:pt idx="11">
                  <c:v>27</c:v>
                </c:pt>
                <c:pt idx="12">
                  <c:v>33</c:v>
                </c:pt>
                <c:pt idx="13">
                  <c:v>31</c:v>
                </c:pt>
                <c:pt idx="14">
                  <c:v>36</c:v>
                </c:pt>
                <c:pt idx="15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12-492B-9C3A-2E87CC2A5A5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78299648"/>
        <c:axId val="178301568"/>
      </c:barChart>
      <c:lineChart>
        <c:grouping val="standard"/>
        <c:varyColors val="0"/>
        <c:ser>
          <c:idx val="4"/>
          <c:order val="4"/>
          <c:tx>
            <c:strRef>
              <c:f>'Movimiento N-S 1 Y 1B'!$AH$2</c:f>
              <c:strCache>
                <c:ptCount val="1"/>
                <c:pt idx="0">
                  <c:v>PROM. DE AUTOS 133</c:v>
                </c:pt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1B'!$AH$7:$AH$22</c:f>
              <c:numCache>
                <c:formatCode>General</c:formatCode>
                <c:ptCount val="16"/>
                <c:pt idx="0">
                  <c:v>133</c:v>
                </c:pt>
                <c:pt idx="1">
                  <c:v>133</c:v>
                </c:pt>
                <c:pt idx="2">
                  <c:v>133</c:v>
                </c:pt>
                <c:pt idx="3">
                  <c:v>133</c:v>
                </c:pt>
                <c:pt idx="4">
                  <c:v>133</c:v>
                </c:pt>
                <c:pt idx="5">
                  <c:v>133</c:v>
                </c:pt>
                <c:pt idx="6">
                  <c:v>133</c:v>
                </c:pt>
                <c:pt idx="7">
                  <c:v>133</c:v>
                </c:pt>
                <c:pt idx="8">
                  <c:v>133</c:v>
                </c:pt>
                <c:pt idx="9">
                  <c:v>133</c:v>
                </c:pt>
                <c:pt idx="10">
                  <c:v>133</c:v>
                </c:pt>
                <c:pt idx="11">
                  <c:v>133</c:v>
                </c:pt>
                <c:pt idx="12">
                  <c:v>133</c:v>
                </c:pt>
                <c:pt idx="13">
                  <c:v>133</c:v>
                </c:pt>
                <c:pt idx="14">
                  <c:v>133</c:v>
                </c:pt>
                <c:pt idx="15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B0-4C30-9ECB-942E1C9FBD47}"/>
            </c:ext>
          </c:extLst>
        </c:ser>
        <c:ser>
          <c:idx val="5"/>
          <c:order val="5"/>
          <c:tx>
            <c:strRef>
              <c:f>'Movimiento N-S 1 Y 1B'!$AI$2</c:f>
              <c:strCache>
                <c:ptCount val="1"/>
                <c:pt idx="0">
                  <c:v>PROM. DE BUSES 90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1B'!$AI$7:$AI$22</c:f>
              <c:numCache>
                <c:formatCode>General</c:formatCode>
                <c:ptCount val="16"/>
                <c:pt idx="0">
                  <c:v>90</c:v>
                </c:pt>
                <c:pt idx="1">
                  <c:v>90</c:v>
                </c:pt>
                <c:pt idx="2">
                  <c:v>90</c:v>
                </c:pt>
                <c:pt idx="3">
                  <c:v>90</c:v>
                </c:pt>
                <c:pt idx="4">
                  <c:v>90</c:v>
                </c:pt>
                <c:pt idx="5">
                  <c:v>90</c:v>
                </c:pt>
                <c:pt idx="6">
                  <c:v>90</c:v>
                </c:pt>
                <c:pt idx="7">
                  <c:v>90</c:v>
                </c:pt>
                <c:pt idx="8">
                  <c:v>90</c:v>
                </c:pt>
                <c:pt idx="9">
                  <c:v>90</c:v>
                </c:pt>
                <c:pt idx="10">
                  <c:v>90</c:v>
                </c:pt>
                <c:pt idx="11">
                  <c:v>90</c:v>
                </c:pt>
                <c:pt idx="12">
                  <c:v>90</c:v>
                </c:pt>
                <c:pt idx="13">
                  <c:v>90</c:v>
                </c:pt>
                <c:pt idx="14">
                  <c:v>90</c:v>
                </c:pt>
                <c:pt idx="15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B0-4C30-9ECB-942E1C9FBD47}"/>
            </c:ext>
          </c:extLst>
        </c:ser>
        <c:ser>
          <c:idx val="6"/>
          <c:order val="6"/>
          <c:tx>
            <c:strRef>
              <c:f>'Movimiento N-S 1 Y 1B'!$AJ$2</c:f>
              <c:strCache>
                <c:ptCount val="1"/>
                <c:pt idx="0">
                  <c:v>PROM. DE CAMIONES 43</c:v>
                </c:pt>
              </c:strCache>
            </c:strRef>
          </c:tx>
          <c:spPr>
            <a:ln>
              <a:solidFill>
                <a:srgbClr val="00B050"/>
              </a:solidFill>
              <a:prstDash val="sysDash"/>
            </a:ln>
          </c:spPr>
          <c:marker>
            <c:symbol val="none"/>
          </c:marker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1B'!$AJ$7:$AJ$22</c:f>
              <c:numCache>
                <c:formatCode>General</c:formatCode>
                <c:ptCount val="16"/>
                <c:pt idx="0">
                  <c:v>43</c:v>
                </c:pt>
                <c:pt idx="1">
                  <c:v>43</c:v>
                </c:pt>
                <c:pt idx="2">
                  <c:v>43</c:v>
                </c:pt>
                <c:pt idx="3">
                  <c:v>43</c:v>
                </c:pt>
                <c:pt idx="4">
                  <c:v>43</c:v>
                </c:pt>
                <c:pt idx="5">
                  <c:v>43</c:v>
                </c:pt>
                <c:pt idx="6">
                  <c:v>43</c:v>
                </c:pt>
                <c:pt idx="7">
                  <c:v>43</c:v>
                </c:pt>
                <c:pt idx="8">
                  <c:v>43</c:v>
                </c:pt>
                <c:pt idx="9">
                  <c:v>43</c:v>
                </c:pt>
                <c:pt idx="10">
                  <c:v>43</c:v>
                </c:pt>
                <c:pt idx="11">
                  <c:v>43</c:v>
                </c:pt>
                <c:pt idx="12">
                  <c:v>43</c:v>
                </c:pt>
                <c:pt idx="13">
                  <c:v>43</c:v>
                </c:pt>
                <c:pt idx="14">
                  <c:v>43</c:v>
                </c:pt>
                <c:pt idx="15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B0-4C30-9ECB-942E1C9FBD47}"/>
            </c:ext>
          </c:extLst>
        </c:ser>
        <c:ser>
          <c:idx val="7"/>
          <c:order val="7"/>
          <c:tx>
            <c:strRef>
              <c:f>'Movimiento N-S 1 Y 1B'!$AK$2</c:f>
              <c:strCache>
                <c:ptCount val="1"/>
                <c:pt idx="0">
                  <c:v>PROM. DE MOTOS 30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1B'!$AK$7:$AK$22</c:f>
              <c:numCache>
                <c:formatCode>General</c:formatCode>
                <c:ptCount val="16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B0-4C30-9ECB-942E1C9FB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299648"/>
        <c:axId val="178301568"/>
      </c:lineChart>
      <c:catAx>
        <c:axId val="178299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7976179439152683"/>
              <c:y val="0.859934089839455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8301568"/>
        <c:crosses val="autoZero"/>
        <c:auto val="1"/>
        <c:lblAlgn val="ctr"/>
        <c:lblOffset val="100"/>
        <c:noMultiLvlLbl val="0"/>
      </c:catAx>
      <c:valAx>
        <c:axId val="178301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layout>
            <c:manualLayout>
              <c:xMode val="edge"/>
              <c:yMode val="edge"/>
              <c:x val="1.6332589033362089E-2"/>
              <c:y val="0.2993335482391928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8299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473464123881504"/>
          <c:y val="0.84832301704008595"/>
          <c:w val="0.843938994211619"/>
          <c:h val="0.131052516333792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1 (16:00-20:00) </a:t>
            </a:r>
            <a:r>
              <a:rPr lang="es-CO" sz="1050" b="1" i="0" u="none" strike="noStrike" baseline="0">
                <a:effectLst/>
              </a:rPr>
              <a:t>Inter. Av.Boyaca-Carrera 69 B Sur  </a:t>
            </a:r>
          </a:p>
        </c:rich>
      </c:tx>
      <c:layout>
        <c:manualLayout>
          <c:xMode val="edge"/>
          <c:yMode val="edge"/>
          <c:x val="0.13402005810286396"/>
          <c:y val="4.798630258251592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N-S 1 Y 1B'!$AC$2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1B'!$AC$47:$AC$62</c:f>
              <c:numCache>
                <c:formatCode>General</c:formatCode>
                <c:ptCount val="16"/>
                <c:pt idx="0">
                  <c:v>90</c:v>
                </c:pt>
                <c:pt idx="1">
                  <c:v>74</c:v>
                </c:pt>
                <c:pt idx="2">
                  <c:v>72</c:v>
                </c:pt>
                <c:pt idx="3">
                  <c:v>75</c:v>
                </c:pt>
                <c:pt idx="4">
                  <c:v>80</c:v>
                </c:pt>
                <c:pt idx="5">
                  <c:v>65</c:v>
                </c:pt>
                <c:pt idx="6">
                  <c:v>72</c:v>
                </c:pt>
                <c:pt idx="7">
                  <c:v>104</c:v>
                </c:pt>
                <c:pt idx="8">
                  <c:v>77</c:v>
                </c:pt>
                <c:pt idx="9">
                  <c:v>75</c:v>
                </c:pt>
                <c:pt idx="10">
                  <c:v>76</c:v>
                </c:pt>
                <c:pt idx="11">
                  <c:v>67</c:v>
                </c:pt>
                <c:pt idx="12">
                  <c:v>93</c:v>
                </c:pt>
                <c:pt idx="13">
                  <c:v>97</c:v>
                </c:pt>
                <c:pt idx="14">
                  <c:v>85</c:v>
                </c:pt>
                <c:pt idx="15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F39-B09E-71DBEDF56E08}"/>
            </c:ext>
          </c:extLst>
        </c:ser>
        <c:ser>
          <c:idx val="1"/>
          <c:order val="1"/>
          <c:tx>
            <c:strRef>
              <c:f>'Movimiento N-S 1 Y 1B'!$AD$2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1B'!$AD$47:$AD$62</c:f>
              <c:numCache>
                <c:formatCode>General</c:formatCode>
                <c:ptCount val="16"/>
                <c:pt idx="0">
                  <c:v>36</c:v>
                </c:pt>
                <c:pt idx="1">
                  <c:v>42</c:v>
                </c:pt>
                <c:pt idx="2">
                  <c:v>60</c:v>
                </c:pt>
                <c:pt idx="3">
                  <c:v>34</c:v>
                </c:pt>
                <c:pt idx="4">
                  <c:v>35</c:v>
                </c:pt>
                <c:pt idx="5">
                  <c:v>47</c:v>
                </c:pt>
                <c:pt idx="6">
                  <c:v>44</c:v>
                </c:pt>
                <c:pt idx="7">
                  <c:v>53</c:v>
                </c:pt>
                <c:pt idx="8">
                  <c:v>65</c:v>
                </c:pt>
                <c:pt idx="9">
                  <c:v>75</c:v>
                </c:pt>
                <c:pt idx="10">
                  <c:v>44</c:v>
                </c:pt>
                <c:pt idx="11">
                  <c:v>67</c:v>
                </c:pt>
                <c:pt idx="12">
                  <c:v>59</c:v>
                </c:pt>
                <c:pt idx="13">
                  <c:v>60</c:v>
                </c:pt>
                <c:pt idx="14">
                  <c:v>62</c:v>
                </c:pt>
                <c:pt idx="15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F39-B09E-71DBEDF56E08}"/>
            </c:ext>
          </c:extLst>
        </c:ser>
        <c:ser>
          <c:idx val="2"/>
          <c:order val="2"/>
          <c:tx>
            <c:strRef>
              <c:f>'Movimiento N-S 1 Y 1B'!$AE$2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1B'!$AE$47:$AE$62</c:f>
              <c:numCache>
                <c:formatCode>General</c:formatCode>
                <c:ptCount val="16"/>
                <c:pt idx="0">
                  <c:v>48</c:v>
                </c:pt>
                <c:pt idx="1">
                  <c:v>53</c:v>
                </c:pt>
                <c:pt idx="2">
                  <c:v>78</c:v>
                </c:pt>
                <c:pt idx="3">
                  <c:v>41</c:v>
                </c:pt>
                <c:pt idx="4">
                  <c:v>45</c:v>
                </c:pt>
                <c:pt idx="5">
                  <c:v>49</c:v>
                </c:pt>
                <c:pt idx="6">
                  <c:v>52</c:v>
                </c:pt>
                <c:pt idx="7">
                  <c:v>49</c:v>
                </c:pt>
                <c:pt idx="8">
                  <c:v>57</c:v>
                </c:pt>
                <c:pt idx="9">
                  <c:v>53</c:v>
                </c:pt>
                <c:pt idx="10">
                  <c:v>45</c:v>
                </c:pt>
                <c:pt idx="11">
                  <c:v>40</c:v>
                </c:pt>
                <c:pt idx="12">
                  <c:v>29</c:v>
                </c:pt>
                <c:pt idx="13">
                  <c:v>32</c:v>
                </c:pt>
                <c:pt idx="14">
                  <c:v>45</c:v>
                </c:pt>
                <c:pt idx="15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8E-4F39-B09E-71DBEDF56E08}"/>
            </c:ext>
          </c:extLst>
        </c:ser>
        <c:ser>
          <c:idx val="3"/>
          <c:order val="3"/>
          <c:tx>
            <c:strRef>
              <c:f>'Movimiento N-S 1 Y 1B'!$AF$2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1B'!$AF$47:$AF$62</c:f>
              <c:numCache>
                <c:formatCode>General</c:formatCode>
                <c:ptCount val="16"/>
                <c:pt idx="0">
                  <c:v>14</c:v>
                </c:pt>
                <c:pt idx="1">
                  <c:v>10</c:v>
                </c:pt>
                <c:pt idx="2">
                  <c:v>18</c:v>
                </c:pt>
                <c:pt idx="3">
                  <c:v>23</c:v>
                </c:pt>
                <c:pt idx="4">
                  <c:v>25</c:v>
                </c:pt>
                <c:pt idx="5">
                  <c:v>21</c:v>
                </c:pt>
                <c:pt idx="6">
                  <c:v>22</c:v>
                </c:pt>
                <c:pt idx="7">
                  <c:v>29</c:v>
                </c:pt>
                <c:pt idx="8">
                  <c:v>61</c:v>
                </c:pt>
                <c:pt idx="9">
                  <c:v>36</c:v>
                </c:pt>
                <c:pt idx="10">
                  <c:v>57</c:v>
                </c:pt>
                <c:pt idx="11">
                  <c:v>66</c:v>
                </c:pt>
                <c:pt idx="12">
                  <c:v>46</c:v>
                </c:pt>
                <c:pt idx="13">
                  <c:v>51</c:v>
                </c:pt>
                <c:pt idx="14">
                  <c:v>31</c:v>
                </c:pt>
                <c:pt idx="15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8E-4F39-B09E-71DBEDF56E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78386816"/>
        <c:axId val="178388992"/>
      </c:barChart>
      <c:lineChart>
        <c:grouping val="standard"/>
        <c:varyColors val="0"/>
        <c:ser>
          <c:idx val="4"/>
          <c:order val="4"/>
          <c:tx>
            <c:strRef>
              <c:f>'Movimiento N-S 1 Y 1B'!$AH$42</c:f>
              <c:strCache>
                <c:ptCount val="1"/>
                <c:pt idx="0">
                  <c:v>PROM. DE AUTOS 80</c:v>
                </c:pt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1B'!$AH$47:$AH$62</c:f>
              <c:numCache>
                <c:formatCode>General</c:formatCode>
                <c:ptCount val="16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E0-49A2-97A2-1B6E62ABE8EC}"/>
            </c:ext>
          </c:extLst>
        </c:ser>
        <c:ser>
          <c:idx val="5"/>
          <c:order val="5"/>
          <c:tx>
            <c:strRef>
              <c:f>'Movimiento N-S 1 Y 1B'!$AI$42</c:f>
              <c:strCache>
                <c:ptCount val="1"/>
                <c:pt idx="0">
                  <c:v>PROM. DE BUSES 54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1B'!$AI$47:$AI$62</c:f>
              <c:numCache>
                <c:formatCode>General</c:formatCode>
                <c:ptCount val="16"/>
                <c:pt idx="0">
                  <c:v>54</c:v>
                </c:pt>
                <c:pt idx="1">
                  <c:v>54</c:v>
                </c:pt>
                <c:pt idx="2">
                  <c:v>54</c:v>
                </c:pt>
                <c:pt idx="3">
                  <c:v>54</c:v>
                </c:pt>
                <c:pt idx="4">
                  <c:v>54</c:v>
                </c:pt>
                <c:pt idx="5">
                  <c:v>54</c:v>
                </c:pt>
                <c:pt idx="6">
                  <c:v>54</c:v>
                </c:pt>
                <c:pt idx="7">
                  <c:v>54</c:v>
                </c:pt>
                <c:pt idx="8">
                  <c:v>54</c:v>
                </c:pt>
                <c:pt idx="9">
                  <c:v>54</c:v>
                </c:pt>
                <c:pt idx="10">
                  <c:v>54</c:v>
                </c:pt>
                <c:pt idx="11">
                  <c:v>54</c:v>
                </c:pt>
                <c:pt idx="12">
                  <c:v>54</c:v>
                </c:pt>
                <c:pt idx="13">
                  <c:v>54</c:v>
                </c:pt>
                <c:pt idx="14">
                  <c:v>54</c:v>
                </c:pt>
                <c:pt idx="15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E0-49A2-97A2-1B6E62ABE8EC}"/>
            </c:ext>
          </c:extLst>
        </c:ser>
        <c:ser>
          <c:idx val="6"/>
          <c:order val="6"/>
          <c:tx>
            <c:strRef>
              <c:f>'Movimiento N-S 1 Y 1B'!$AJ$42</c:f>
              <c:strCache>
                <c:ptCount val="1"/>
                <c:pt idx="0">
                  <c:v>PROM. DE CAMIONES 48</c:v>
                </c:pt>
              </c:strCache>
            </c:strRef>
          </c:tx>
          <c:spPr>
            <a:ln>
              <a:solidFill>
                <a:srgbClr val="00B050"/>
              </a:solidFill>
              <a:prstDash val="sysDash"/>
            </a:ln>
          </c:spPr>
          <c:marker>
            <c:symbol val="none"/>
          </c:marker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1B'!$AJ$47:$AJ$62</c:f>
              <c:numCache>
                <c:formatCode>General</c:formatCode>
                <c:ptCount val="16"/>
                <c:pt idx="0">
                  <c:v>48</c:v>
                </c:pt>
                <c:pt idx="1">
                  <c:v>48</c:v>
                </c:pt>
                <c:pt idx="2">
                  <c:v>48</c:v>
                </c:pt>
                <c:pt idx="3">
                  <c:v>48</c:v>
                </c:pt>
                <c:pt idx="4">
                  <c:v>48</c:v>
                </c:pt>
                <c:pt idx="5">
                  <c:v>48</c:v>
                </c:pt>
                <c:pt idx="6">
                  <c:v>48</c:v>
                </c:pt>
                <c:pt idx="7">
                  <c:v>48</c:v>
                </c:pt>
                <c:pt idx="8">
                  <c:v>48</c:v>
                </c:pt>
                <c:pt idx="9">
                  <c:v>48</c:v>
                </c:pt>
                <c:pt idx="10">
                  <c:v>48</c:v>
                </c:pt>
                <c:pt idx="11">
                  <c:v>48</c:v>
                </c:pt>
                <c:pt idx="12">
                  <c:v>48</c:v>
                </c:pt>
                <c:pt idx="13">
                  <c:v>48</c:v>
                </c:pt>
                <c:pt idx="14">
                  <c:v>48</c:v>
                </c:pt>
                <c:pt idx="15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E0-49A2-97A2-1B6E62ABE8EC}"/>
            </c:ext>
          </c:extLst>
        </c:ser>
        <c:ser>
          <c:idx val="7"/>
          <c:order val="7"/>
          <c:tx>
            <c:strRef>
              <c:f>'Movimiento N-S 1 Y 1B'!$AK$42</c:f>
              <c:strCache>
                <c:ptCount val="1"/>
                <c:pt idx="0">
                  <c:v>PROM. DE MOTOS 34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1B'!$AK$47:$AK$62</c:f>
              <c:numCache>
                <c:formatCode>General</c:formatCode>
                <c:ptCount val="16"/>
                <c:pt idx="0">
                  <c:v>34</c:v>
                </c:pt>
                <c:pt idx="1">
                  <c:v>34</c:v>
                </c:pt>
                <c:pt idx="2">
                  <c:v>34</c:v>
                </c:pt>
                <c:pt idx="3">
                  <c:v>34</c:v>
                </c:pt>
                <c:pt idx="4">
                  <c:v>34</c:v>
                </c:pt>
                <c:pt idx="5">
                  <c:v>34</c:v>
                </c:pt>
                <c:pt idx="6">
                  <c:v>34</c:v>
                </c:pt>
                <c:pt idx="7">
                  <c:v>34</c:v>
                </c:pt>
                <c:pt idx="8">
                  <c:v>34</c:v>
                </c:pt>
                <c:pt idx="9">
                  <c:v>34</c:v>
                </c:pt>
                <c:pt idx="10">
                  <c:v>34</c:v>
                </c:pt>
                <c:pt idx="11">
                  <c:v>34</c:v>
                </c:pt>
                <c:pt idx="12">
                  <c:v>34</c:v>
                </c:pt>
                <c:pt idx="13">
                  <c:v>34</c:v>
                </c:pt>
                <c:pt idx="14">
                  <c:v>34</c:v>
                </c:pt>
                <c:pt idx="15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E0-49A2-97A2-1B6E62ABE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386816"/>
        <c:axId val="178388992"/>
      </c:lineChart>
      <c:catAx>
        <c:axId val="178386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7976179439152683"/>
              <c:y val="0.8599340898394550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8388992"/>
        <c:crosses val="autoZero"/>
        <c:auto val="1"/>
        <c:lblAlgn val="ctr"/>
        <c:lblOffset val="100"/>
        <c:noMultiLvlLbl val="0"/>
      </c:catAx>
      <c:valAx>
        <c:axId val="17838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8386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1B (6:00-10:00) </a:t>
            </a:r>
            <a:r>
              <a:rPr lang="es-CO" sz="1050" b="1" i="0" u="none" strike="noStrike" baseline="0">
                <a:effectLst/>
              </a:rPr>
              <a:t>Inter. Av.Boyaca-Carrera 69 B Sur 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N-S 1 Y 1B'!$AC$2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1B'!$Z$67:$AA$81</c:f>
              <c:multiLvlStrCache>
                <c:ptCount val="15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</c:lvl>
              </c:multiLvlStrCache>
            </c:multiLvlStrRef>
          </c:cat>
          <c:val>
            <c:numRef>
              <c:f>'Movimiento N-S 1 Y 1B'!$AC$67:$AC$82</c:f>
              <c:numCache>
                <c:formatCode>General</c:formatCode>
                <c:ptCount val="16"/>
                <c:pt idx="0">
                  <c:v>350</c:v>
                </c:pt>
                <c:pt idx="1">
                  <c:v>401</c:v>
                </c:pt>
                <c:pt idx="2">
                  <c:v>414</c:v>
                </c:pt>
                <c:pt idx="3">
                  <c:v>322</c:v>
                </c:pt>
                <c:pt idx="4">
                  <c:v>312</c:v>
                </c:pt>
                <c:pt idx="5">
                  <c:v>341</c:v>
                </c:pt>
                <c:pt idx="6">
                  <c:v>383</c:v>
                </c:pt>
                <c:pt idx="7">
                  <c:v>349</c:v>
                </c:pt>
                <c:pt idx="8">
                  <c:v>357</c:v>
                </c:pt>
                <c:pt idx="9">
                  <c:v>304</c:v>
                </c:pt>
                <c:pt idx="10">
                  <c:v>321</c:v>
                </c:pt>
                <c:pt idx="11">
                  <c:v>330</c:v>
                </c:pt>
                <c:pt idx="12">
                  <c:v>315</c:v>
                </c:pt>
                <c:pt idx="13">
                  <c:v>288</c:v>
                </c:pt>
                <c:pt idx="14">
                  <c:v>320</c:v>
                </c:pt>
                <c:pt idx="15">
                  <c:v>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FF-4819-9476-335098057229}"/>
            </c:ext>
          </c:extLst>
        </c:ser>
        <c:ser>
          <c:idx val="1"/>
          <c:order val="1"/>
          <c:tx>
            <c:strRef>
              <c:f>'Movimiento N-S 1 Y 1B'!$AD$2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1B'!$Z$67:$AA$81</c:f>
              <c:multiLvlStrCache>
                <c:ptCount val="15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</c:lvl>
              </c:multiLvlStrCache>
            </c:multiLvlStrRef>
          </c:cat>
          <c:val>
            <c:numRef>
              <c:f>'Movimiento N-S 1 Y 1B'!$AD$67:$AD$82</c:f>
              <c:numCache>
                <c:formatCode>General</c:formatCode>
                <c:ptCount val="16"/>
                <c:pt idx="0">
                  <c:v>7</c:v>
                </c:pt>
                <c:pt idx="1">
                  <c:v>7</c:v>
                </c:pt>
                <c:pt idx="2">
                  <c:v>16</c:v>
                </c:pt>
                <c:pt idx="3">
                  <c:v>12</c:v>
                </c:pt>
                <c:pt idx="4">
                  <c:v>11</c:v>
                </c:pt>
                <c:pt idx="5">
                  <c:v>11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5</c:v>
                </c:pt>
                <c:pt idx="10">
                  <c:v>5</c:v>
                </c:pt>
                <c:pt idx="11">
                  <c:v>3</c:v>
                </c:pt>
                <c:pt idx="12">
                  <c:v>5</c:v>
                </c:pt>
                <c:pt idx="13">
                  <c:v>4</c:v>
                </c:pt>
                <c:pt idx="14">
                  <c:v>4</c:v>
                </c:pt>
                <c:pt idx="1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FF-4819-9476-335098057229}"/>
            </c:ext>
          </c:extLst>
        </c:ser>
        <c:ser>
          <c:idx val="2"/>
          <c:order val="2"/>
          <c:tx>
            <c:strRef>
              <c:f>'Movimiento N-S 1 Y 1B'!$AE$2</c:f>
              <c:strCache>
                <c:ptCount val="1"/>
                <c:pt idx="0">
                  <c:v>CAMIONES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lumOff val="40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1B'!$Z$67:$AA$81</c:f>
              <c:multiLvlStrCache>
                <c:ptCount val="15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</c:lvl>
              </c:multiLvlStrCache>
            </c:multiLvlStrRef>
          </c:cat>
          <c:val>
            <c:numRef>
              <c:f>'Movimiento N-S 1 Y 1B'!$AE$67:$AE$82</c:f>
              <c:numCache>
                <c:formatCode>General</c:formatCode>
                <c:ptCount val="16"/>
                <c:pt idx="0">
                  <c:v>8</c:v>
                </c:pt>
                <c:pt idx="1">
                  <c:v>8</c:v>
                </c:pt>
                <c:pt idx="2">
                  <c:v>22</c:v>
                </c:pt>
                <c:pt idx="3">
                  <c:v>18</c:v>
                </c:pt>
                <c:pt idx="4">
                  <c:v>16</c:v>
                </c:pt>
                <c:pt idx="5">
                  <c:v>17</c:v>
                </c:pt>
                <c:pt idx="6">
                  <c:v>15</c:v>
                </c:pt>
                <c:pt idx="7">
                  <c:v>13</c:v>
                </c:pt>
                <c:pt idx="8">
                  <c:v>10</c:v>
                </c:pt>
                <c:pt idx="9">
                  <c:v>17</c:v>
                </c:pt>
                <c:pt idx="10">
                  <c:v>20</c:v>
                </c:pt>
                <c:pt idx="11">
                  <c:v>16</c:v>
                </c:pt>
                <c:pt idx="12">
                  <c:v>8</c:v>
                </c:pt>
                <c:pt idx="13">
                  <c:v>13</c:v>
                </c:pt>
                <c:pt idx="14">
                  <c:v>20</c:v>
                </c:pt>
                <c:pt idx="15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FF-4819-9476-335098057229}"/>
            </c:ext>
          </c:extLst>
        </c:ser>
        <c:ser>
          <c:idx val="3"/>
          <c:order val="3"/>
          <c:tx>
            <c:strRef>
              <c:f>'Movimiento N-S 1 Y 1B'!$AF$2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1B'!$Z$67:$AA$81</c:f>
              <c:multiLvlStrCache>
                <c:ptCount val="15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</c:lvl>
              </c:multiLvlStrCache>
            </c:multiLvlStrRef>
          </c:cat>
          <c:val>
            <c:numRef>
              <c:f>'Movimiento N-S 1 Y 1B'!$AF$67:$AF$82</c:f>
              <c:numCache>
                <c:formatCode>General</c:formatCode>
                <c:ptCount val="16"/>
                <c:pt idx="0">
                  <c:v>144</c:v>
                </c:pt>
                <c:pt idx="1">
                  <c:v>129</c:v>
                </c:pt>
                <c:pt idx="2">
                  <c:v>141</c:v>
                </c:pt>
                <c:pt idx="3">
                  <c:v>129</c:v>
                </c:pt>
                <c:pt idx="4">
                  <c:v>132</c:v>
                </c:pt>
                <c:pt idx="5">
                  <c:v>137</c:v>
                </c:pt>
                <c:pt idx="6">
                  <c:v>153</c:v>
                </c:pt>
                <c:pt idx="7">
                  <c:v>121</c:v>
                </c:pt>
                <c:pt idx="8">
                  <c:v>100</c:v>
                </c:pt>
                <c:pt idx="9">
                  <c:v>116</c:v>
                </c:pt>
                <c:pt idx="10">
                  <c:v>89</c:v>
                </c:pt>
                <c:pt idx="11">
                  <c:v>106</c:v>
                </c:pt>
                <c:pt idx="12">
                  <c:v>94</c:v>
                </c:pt>
                <c:pt idx="13">
                  <c:v>90</c:v>
                </c:pt>
                <c:pt idx="14">
                  <c:v>80</c:v>
                </c:pt>
                <c:pt idx="15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FF-4819-9476-33509805722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78461696"/>
        <c:axId val="178463872"/>
      </c:barChart>
      <c:lineChart>
        <c:grouping val="standard"/>
        <c:varyColors val="0"/>
        <c:ser>
          <c:idx val="4"/>
          <c:order val="4"/>
          <c:tx>
            <c:strRef>
              <c:f>'Movimiento N-S 1 Y 1B'!$AH$63</c:f>
              <c:strCache>
                <c:ptCount val="1"/>
                <c:pt idx="0">
                  <c:v>PROM. DE AUTOS 338</c:v>
                </c:pt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cat>
            <c:multiLvlStrRef>
              <c:f>'Movimiento N-S 1 Y 1B'!$Z$67:$AA$81</c:f>
              <c:multiLvlStrCache>
                <c:ptCount val="15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</c:lvl>
              </c:multiLvlStrCache>
            </c:multiLvlStrRef>
          </c:cat>
          <c:val>
            <c:numRef>
              <c:f>'Movimiento N-S 1 Y 1B'!$AH$67:$AH$82</c:f>
              <c:numCache>
                <c:formatCode>General</c:formatCode>
                <c:ptCount val="16"/>
                <c:pt idx="0">
                  <c:v>338</c:v>
                </c:pt>
                <c:pt idx="1">
                  <c:v>338</c:v>
                </c:pt>
                <c:pt idx="2">
                  <c:v>338</c:v>
                </c:pt>
                <c:pt idx="3">
                  <c:v>338</c:v>
                </c:pt>
                <c:pt idx="4">
                  <c:v>338</c:v>
                </c:pt>
                <c:pt idx="5">
                  <c:v>338</c:v>
                </c:pt>
                <c:pt idx="6">
                  <c:v>338</c:v>
                </c:pt>
                <c:pt idx="7">
                  <c:v>338</c:v>
                </c:pt>
                <c:pt idx="8">
                  <c:v>338</c:v>
                </c:pt>
                <c:pt idx="9">
                  <c:v>338</c:v>
                </c:pt>
                <c:pt idx="10">
                  <c:v>338</c:v>
                </c:pt>
                <c:pt idx="11">
                  <c:v>338</c:v>
                </c:pt>
                <c:pt idx="12">
                  <c:v>338</c:v>
                </c:pt>
                <c:pt idx="13">
                  <c:v>338</c:v>
                </c:pt>
                <c:pt idx="14">
                  <c:v>338</c:v>
                </c:pt>
                <c:pt idx="15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71-4558-9182-F6A179971E3D}"/>
            </c:ext>
          </c:extLst>
        </c:ser>
        <c:ser>
          <c:idx val="5"/>
          <c:order val="5"/>
          <c:tx>
            <c:strRef>
              <c:f>'Movimiento N-S 1 Y 1B'!$AI$63</c:f>
              <c:strCache>
                <c:ptCount val="1"/>
                <c:pt idx="0">
                  <c:v>PROM. DE BUSES 8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'Movimiento N-S 1 Y 1B'!$Z$67:$AA$81</c:f>
              <c:multiLvlStrCache>
                <c:ptCount val="15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</c:lvl>
              </c:multiLvlStrCache>
            </c:multiLvlStrRef>
          </c:cat>
          <c:val>
            <c:numRef>
              <c:f>'Movimiento N-S 1 Y 1B'!$AI$67:$AI$82</c:f>
              <c:numCache>
                <c:formatCode>General</c:formatCode>
                <c:ptCount val="1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71-4558-9182-F6A179971E3D}"/>
            </c:ext>
          </c:extLst>
        </c:ser>
        <c:ser>
          <c:idx val="6"/>
          <c:order val="6"/>
          <c:tx>
            <c:strRef>
              <c:f>'Movimiento N-S 1 Y 1B'!$AJ$63</c:f>
              <c:strCache>
                <c:ptCount val="1"/>
                <c:pt idx="0">
                  <c:v>PROM. DE CAMIONES 16</c:v>
                </c:pt>
              </c:strCache>
            </c:strRef>
          </c:tx>
          <c:spPr>
            <a:ln>
              <a:solidFill>
                <a:srgbClr val="00B050"/>
              </a:solidFill>
              <a:prstDash val="sysDash"/>
            </a:ln>
          </c:spPr>
          <c:marker>
            <c:symbol val="none"/>
          </c:marker>
          <c:cat>
            <c:multiLvlStrRef>
              <c:f>'Movimiento N-S 1 Y 1B'!$Z$67:$AA$81</c:f>
              <c:multiLvlStrCache>
                <c:ptCount val="15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</c:lvl>
              </c:multiLvlStrCache>
            </c:multiLvlStrRef>
          </c:cat>
          <c:val>
            <c:numRef>
              <c:f>'Movimiento N-S 1 Y 1B'!$AJ$67:$AJ$82</c:f>
              <c:numCache>
                <c:formatCode>General</c:formatCode>
                <c:ptCount val="16"/>
                <c:pt idx="0">
                  <c:v>16</c:v>
                </c:pt>
                <c:pt idx="1">
                  <c:v>16</c:v>
                </c:pt>
                <c:pt idx="2">
                  <c:v>16</c:v>
                </c:pt>
                <c:pt idx="3">
                  <c:v>16</c:v>
                </c:pt>
                <c:pt idx="4">
                  <c:v>16</c:v>
                </c:pt>
                <c:pt idx="5">
                  <c:v>16</c:v>
                </c:pt>
                <c:pt idx="6">
                  <c:v>16</c:v>
                </c:pt>
                <c:pt idx="7">
                  <c:v>16</c:v>
                </c:pt>
                <c:pt idx="8">
                  <c:v>16</c:v>
                </c:pt>
                <c:pt idx="9">
                  <c:v>16</c:v>
                </c:pt>
                <c:pt idx="10">
                  <c:v>16</c:v>
                </c:pt>
                <c:pt idx="11">
                  <c:v>16</c:v>
                </c:pt>
                <c:pt idx="12">
                  <c:v>16</c:v>
                </c:pt>
                <c:pt idx="13">
                  <c:v>16</c:v>
                </c:pt>
                <c:pt idx="14">
                  <c:v>16</c:v>
                </c:pt>
                <c:pt idx="15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71-4558-9182-F6A179971E3D}"/>
            </c:ext>
          </c:extLst>
        </c:ser>
        <c:ser>
          <c:idx val="7"/>
          <c:order val="7"/>
          <c:tx>
            <c:strRef>
              <c:f>'Movimiento N-S 1 Y 1B'!$AK$63</c:f>
              <c:strCache>
                <c:ptCount val="1"/>
                <c:pt idx="0">
                  <c:v>PROM. DE MOTOS 116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multiLvlStrRef>
              <c:f>'Movimiento N-S 1 Y 1B'!$Z$67:$AA$81</c:f>
              <c:multiLvlStrCache>
                <c:ptCount val="15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</c:lvl>
              </c:multiLvlStrCache>
            </c:multiLvlStrRef>
          </c:cat>
          <c:val>
            <c:numRef>
              <c:f>'Movimiento N-S 1 Y 1B'!$AK$67:$AK$82</c:f>
              <c:numCache>
                <c:formatCode>General</c:formatCode>
                <c:ptCount val="16"/>
                <c:pt idx="0">
                  <c:v>116</c:v>
                </c:pt>
                <c:pt idx="1">
                  <c:v>116</c:v>
                </c:pt>
                <c:pt idx="2">
                  <c:v>116</c:v>
                </c:pt>
                <c:pt idx="3">
                  <c:v>116</c:v>
                </c:pt>
                <c:pt idx="4">
                  <c:v>116</c:v>
                </c:pt>
                <c:pt idx="5">
                  <c:v>116</c:v>
                </c:pt>
                <c:pt idx="6">
                  <c:v>116</c:v>
                </c:pt>
                <c:pt idx="7">
                  <c:v>116</c:v>
                </c:pt>
                <c:pt idx="8">
                  <c:v>116</c:v>
                </c:pt>
                <c:pt idx="9">
                  <c:v>116</c:v>
                </c:pt>
                <c:pt idx="10">
                  <c:v>116</c:v>
                </c:pt>
                <c:pt idx="11">
                  <c:v>116</c:v>
                </c:pt>
                <c:pt idx="12">
                  <c:v>116</c:v>
                </c:pt>
                <c:pt idx="13">
                  <c:v>116</c:v>
                </c:pt>
                <c:pt idx="14">
                  <c:v>116</c:v>
                </c:pt>
                <c:pt idx="15">
                  <c:v>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71-4558-9182-F6A179971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61696"/>
        <c:axId val="178463872"/>
      </c:lineChart>
      <c:catAx>
        <c:axId val="1784616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9381004513795174"/>
              <c:y val="0.8407108333646572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8463872"/>
        <c:crosses val="autoZero"/>
        <c:auto val="1"/>
        <c:lblAlgn val="ctr"/>
        <c:lblOffset val="100"/>
        <c:noMultiLvlLbl val="0"/>
      </c:catAx>
      <c:valAx>
        <c:axId val="17846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846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9752458694128267E-2"/>
          <c:y val="0.88652276873142488"/>
          <c:w val="0.87661935009187508"/>
          <c:h val="8.78463418085972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1B (16:00-20:00)</a:t>
            </a:r>
            <a:r>
              <a:rPr lang="es-CO" sz="1050" b="1" i="0" u="none" strike="noStrike" baseline="0">
                <a:effectLst/>
              </a:rPr>
              <a:t>Inter. Av.Boyaca-Carrera 69 B Sur 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N-S 1 Y 1B'!$AC$2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1B'!$AC$107:$AC$122</c:f>
              <c:numCache>
                <c:formatCode>General</c:formatCode>
                <c:ptCount val="16"/>
                <c:pt idx="0">
                  <c:v>161</c:v>
                </c:pt>
                <c:pt idx="1">
                  <c:v>151</c:v>
                </c:pt>
                <c:pt idx="2">
                  <c:v>148</c:v>
                </c:pt>
                <c:pt idx="3">
                  <c:v>167</c:v>
                </c:pt>
                <c:pt idx="4">
                  <c:v>155</c:v>
                </c:pt>
                <c:pt idx="5">
                  <c:v>198</c:v>
                </c:pt>
                <c:pt idx="6">
                  <c:v>222</c:v>
                </c:pt>
                <c:pt idx="7">
                  <c:v>98</c:v>
                </c:pt>
                <c:pt idx="8">
                  <c:v>118</c:v>
                </c:pt>
                <c:pt idx="9">
                  <c:v>125</c:v>
                </c:pt>
                <c:pt idx="10">
                  <c:v>106</c:v>
                </c:pt>
                <c:pt idx="11">
                  <c:v>107</c:v>
                </c:pt>
                <c:pt idx="12">
                  <c:v>109</c:v>
                </c:pt>
                <c:pt idx="13">
                  <c:v>97</c:v>
                </c:pt>
                <c:pt idx="14">
                  <c:v>100</c:v>
                </c:pt>
                <c:pt idx="15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B-4344-BC51-CD56C75429F1}"/>
            </c:ext>
          </c:extLst>
        </c:ser>
        <c:ser>
          <c:idx val="1"/>
          <c:order val="1"/>
          <c:tx>
            <c:strRef>
              <c:f>'Movimiento N-S 1 Y 1B'!$AD$2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1B'!$AD$107:$AD$122</c:f>
              <c:numCache>
                <c:formatCode>General</c:formatCode>
                <c:ptCount val="16"/>
                <c:pt idx="0">
                  <c:v>5</c:v>
                </c:pt>
                <c:pt idx="1">
                  <c:v>7</c:v>
                </c:pt>
                <c:pt idx="2">
                  <c:v>6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5</c:v>
                </c:pt>
                <c:pt idx="7">
                  <c:v>2</c:v>
                </c:pt>
                <c:pt idx="8">
                  <c:v>2</c:v>
                </c:pt>
                <c:pt idx="9">
                  <c:v>4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7B-4344-BC51-CD56C75429F1}"/>
            </c:ext>
          </c:extLst>
        </c:ser>
        <c:ser>
          <c:idx val="2"/>
          <c:order val="2"/>
          <c:tx>
            <c:strRef>
              <c:f>'Movimiento N-S 1 Y 1B'!$AE$2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1B'!$AE$107:$AE$122</c:f>
              <c:numCache>
                <c:formatCode>General</c:formatCode>
                <c:ptCount val="16"/>
                <c:pt idx="0">
                  <c:v>15</c:v>
                </c:pt>
                <c:pt idx="1">
                  <c:v>11</c:v>
                </c:pt>
                <c:pt idx="2">
                  <c:v>13</c:v>
                </c:pt>
                <c:pt idx="3">
                  <c:v>12</c:v>
                </c:pt>
                <c:pt idx="4">
                  <c:v>15</c:v>
                </c:pt>
                <c:pt idx="5">
                  <c:v>12</c:v>
                </c:pt>
                <c:pt idx="6">
                  <c:v>17</c:v>
                </c:pt>
                <c:pt idx="7">
                  <c:v>6</c:v>
                </c:pt>
                <c:pt idx="8">
                  <c:v>8</c:v>
                </c:pt>
                <c:pt idx="9">
                  <c:v>5</c:v>
                </c:pt>
                <c:pt idx="10">
                  <c:v>5</c:v>
                </c:pt>
                <c:pt idx="11">
                  <c:v>6</c:v>
                </c:pt>
                <c:pt idx="12">
                  <c:v>4</c:v>
                </c:pt>
                <c:pt idx="13">
                  <c:v>3</c:v>
                </c:pt>
                <c:pt idx="14">
                  <c:v>4</c:v>
                </c:pt>
                <c:pt idx="1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7B-4344-BC51-CD56C75429F1}"/>
            </c:ext>
          </c:extLst>
        </c:ser>
        <c:ser>
          <c:idx val="3"/>
          <c:order val="3"/>
          <c:tx>
            <c:strRef>
              <c:f>'Movimiento N-S 1 Y 1B'!$AF$2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1B'!$AF$107:$AF$122</c:f>
              <c:numCache>
                <c:formatCode>General</c:formatCode>
                <c:ptCount val="16"/>
                <c:pt idx="0">
                  <c:v>30</c:v>
                </c:pt>
                <c:pt idx="1">
                  <c:v>36</c:v>
                </c:pt>
                <c:pt idx="2">
                  <c:v>31</c:v>
                </c:pt>
                <c:pt idx="3">
                  <c:v>65</c:v>
                </c:pt>
                <c:pt idx="4">
                  <c:v>68</c:v>
                </c:pt>
                <c:pt idx="5">
                  <c:v>115</c:v>
                </c:pt>
                <c:pt idx="6">
                  <c:v>169</c:v>
                </c:pt>
                <c:pt idx="7">
                  <c:v>61</c:v>
                </c:pt>
                <c:pt idx="8">
                  <c:v>88</c:v>
                </c:pt>
                <c:pt idx="9">
                  <c:v>94</c:v>
                </c:pt>
                <c:pt idx="10">
                  <c:v>69</c:v>
                </c:pt>
                <c:pt idx="11">
                  <c:v>80</c:v>
                </c:pt>
                <c:pt idx="12">
                  <c:v>60</c:v>
                </c:pt>
                <c:pt idx="13">
                  <c:v>30</c:v>
                </c:pt>
                <c:pt idx="14">
                  <c:v>53</c:v>
                </c:pt>
                <c:pt idx="15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7B-4344-BC51-CD56C75429F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78569600"/>
        <c:axId val="178571520"/>
      </c:barChart>
      <c:lineChart>
        <c:grouping val="standard"/>
        <c:varyColors val="0"/>
        <c:ser>
          <c:idx val="4"/>
          <c:order val="4"/>
          <c:tx>
            <c:strRef>
              <c:f>'Movimiento N-S 1 Y 1B'!$AH$103</c:f>
              <c:strCache>
                <c:ptCount val="1"/>
                <c:pt idx="0">
                  <c:v>PROM. DE AUTOS 136</c:v>
                </c:pt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cat>
            <c:multiLvlStrRef>
              <c:f>'Movimiento N-S 1 Y 1B'!$Z$107:$AA$122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1B'!$AH$107:$AH$122</c:f>
              <c:numCache>
                <c:formatCode>General</c:formatCode>
                <c:ptCount val="16"/>
                <c:pt idx="0">
                  <c:v>136</c:v>
                </c:pt>
                <c:pt idx="1">
                  <c:v>136</c:v>
                </c:pt>
                <c:pt idx="2">
                  <c:v>136</c:v>
                </c:pt>
                <c:pt idx="3">
                  <c:v>136</c:v>
                </c:pt>
                <c:pt idx="4">
                  <c:v>136</c:v>
                </c:pt>
                <c:pt idx="5">
                  <c:v>136</c:v>
                </c:pt>
                <c:pt idx="6">
                  <c:v>136</c:v>
                </c:pt>
                <c:pt idx="7">
                  <c:v>136</c:v>
                </c:pt>
                <c:pt idx="8">
                  <c:v>136</c:v>
                </c:pt>
                <c:pt idx="9">
                  <c:v>136</c:v>
                </c:pt>
                <c:pt idx="10">
                  <c:v>136</c:v>
                </c:pt>
                <c:pt idx="11">
                  <c:v>136</c:v>
                </c:pt>
                <c:pt idx="12">
                  <c:v>136</c:v>
                </c:pt>
                <c:pt idx="13">
                  <c:v>136</c:v>
                </c:pt>
                <c:pt idx="14">
                  <c:v>136</c:v>
                </c:pt>
                <c:pt idx="15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12-4312-96EF-BCDA0B451330}"/>
            </c:ext>
          </c:extLst>
        </c:ser>
        <c:ser>
          <c:idx val="5"/>
          <c:order val="5"/>
          <c:tx>
            <c:strRef>
              <c:f>'Movimiento N-S 1 Y 1B'!$AI$103</c:f>
              <c:strCache>
                <c:ptCount val="1"/>
                <c:pt idx="0">
                  <c:v>PROM. DE BUSES 3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'Movimiento N-S 1 Y 1B'!$Z$107:$AA$122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1B'!$AD$107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12-4312-96EF-BCDA0B451330}"/>
            </c:ext>
          </c:extLst>
        </c:ser>
        <c:ser>
          <c:idx val="6"/>
          <c:order val="6"/>
          <c:tx>
            <c:strRef>
              <c:f>'Movimiento N-S 1 Y 1B'!$AJ$103</c:f>
              <c:strCache>
                <c:ptCount val="1"/>
                <c:pt idx="0">
                  <c:v>PROM. DE CAMIONES 9</c:v>
                </c:pt>
              </c:strCache>
            </c:strRef>
          </c:tx>
          <c:spPr>
            <a:ln>
              <a:solidFill>
                <a:srgbClr val="00B050"/>
              </a:solidFill>
              <a:prstDash val="sysDash"/>
            </a:ln>
          </c:spPr>
          <c:marker>
            <c:symbol val="none"/>
          </c:marker>
          <c:cat>
            <c:multiLvlStrRef>
              <c:f>'Movimiento N-S 1 Y 1B'!$Z$107:$AA$122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1B'!$AJ$107:$AJ$122</c:f>
              <c:numCache>
                <c:formatCode>General</c:formatCode>
                <c:ptCount val="16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12-4312-96EF-BCDA0B451330}"/>
            </c:ext>
          </c:extLst>
        </c:ser>
        <c:ser>
          <c:idx val="7"/>
          <c:order val="7"/>
          <c:tx>
            <c:strRef>
              <c:f>'Movimiento N-S 1 Y 1B'!$AK$103</c:f>
              <c:strCache>
                <c:ptCount val="1"/>
                <c:pt idx="0">
                  <c:v>PROM. DE MOTOS 69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multiLvlStrRef>
              <c:f>'Movimiento N-S 1 Y 1B'!$Z$107:$AA$122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1B'!$AK$107:$AK$122</c:f>
              <c:numCache>
                <c:formatCode>General</c:formatCode>
                <c:ptCount val="16"/>
                <c:pt idx="0">
                  <c:v>69</c:v>
                </c:pt>
                <c:pt idx="1">
                  <c:v>69</c:v>
                </c:pt>
                <c:pt idx="2">
                  <c:v>69</c:v>
                </c:pt>
                <c:pt idx="3">
                  <c:v>69</c:v>
                </c:pt>
                <c:pt idx="4">
                  <c:v>69</c:v>
                </c:pt>
                <c:pt idx="5">
                  <c:v>69</c:v>
                </c:pt>
                <c:pt idx="6">
                  <c:v>69</c:v>
                </c:pt>
                <c:pt idx="7">
                  <c:v>69</c:v>
                </c:pt>
                <c:pt idx="8">
                  <c:v>69</c:v>
                </c:pt>
                <c:pt idx="9">
                  <c:v>69</c:v>
                </c:pt>
                <c:pt idx="10">
                  <c:v>69</c:v>
                </c:pt>
                <c:pt idx="11">
                  <c:v>69</c:v>
                </c:pt>
                <c:pt idx="12">
                  <c:v>69</c:v>
                </c:pt>
                <c:pt idx="13">
                  <c:v>69</c:v>
                </c:pt>
                <c:pt idx="14">
                  <c:v>69</c:v>
                </c:pt>
                <c:pt idx="15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12-4312-96EF-BCDA0B451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569600"/>
        <c:axId val="178571520"/>
      </c:lineChart>
      <c:catAx>
        <c:axId val="178569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912659693663976"/>
              <c:y val="0.8363801926778380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8571520"/>
        <c:crosses val="autoZero"/>
        <c:auto val="1"/>
        <c:lblAlgn val="ctr"/>
        <c:lblOffset val="100"/>
        <c:noMultiLvlLbl val="0"/>
      </c:catAx>
      <c:valAx>
        <c:axId val="178571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8569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5007872753453E-2"/>
          <c:y val="0.87595720066482441"/>
          <c:w val="0.84662481434455283"/>
          <c:h val="0.116967827046354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379640</xdr:colOff>
      <xdr:row>7</xdr:row>
      <xdr:rowOff>83004</xdr:rowOff>
    </xdr:from>
    <xdr:to>
      <xdr:col>34</xdr:col>
      <xdr:colOff>259557</xdr:colOff>
      <xdr:row>38</xdr:row>
      <xdr:rowOff>146318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209550</xdr:colOff>
      <xdr:row>64</xdr:row>
      <xdr:rowOff>122464</xdr:rowOff>
    </xdr:from>
    <xdr:to>
      <xdr:col>35</xdr:col>
      <xdr:colOff>89467</xdr:colOff>
      <xdr:row>95</xdr:row>
      <xdr:rowOff>185778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0</xdr:colOff>
      <xdr:row>125</xdr:row>
      <xdr:rowOff>0</xdr:rowOff>
    </xdr:from>
    <xdr:to>
      <xdr:col>36</xdr:col>
      <xdr:colOff>260917</xdr:colOff>
      <xdr:row>156</xdr:row>
      <xdr:rowOff>63314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231321</xdr:colOff>
      <xdr:row>192</xdr:row>
      <xdr:rowOff>149678</xdr:rowOff>
    </xdr:from>
    <xdr:to>
      <xdr:col>38</xdr:col>
      <xdr:colOff>492238</xdr:colOff>
      <xdr:row>224</xdr:row>
      <xdr:rowOff>22492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133070</xdr:colOff>
      <xdr:row>3</xdr:row>
      <xdr:rowOff>95250</xdr:rowOff>
    </xdr:from>
    <xdr:to>
      <xdr:col>21</xdr:col>
      <xdr:colOff>79949</xdr:colOff>
      <xdr:row>10</xdr:row>
      <xdr:rowOff>40822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546" t="15999" r="45611" b="18144"/>
        <a:stretch/>
      </xdr:blipFill>
      <xdr:spPr>
        <a:xfrm>
          <a:off x="11991695" y="666750"/>
          <a:ext cx="2232879" cy="2517322"/>
        </a:xfrm>
        <a:prstGeom prst="rect">
          <a:avLst/>
        </a:prstGeom>
      </xdr:spPr>
    </xdr:pic>
    <xdr:clientData/>
  </xdr:twoCellAnchor>
  <xdr:twoCellAnchor editAs="oneCell">
    <xdr:from>
      <xdr:col>21</xdr:col>
      <xdr:colOff>255735</xdr:colOff>
      <xdr:row>3</xdr:row>
      <xdr:rowOff>136071</xdr:rowOff>
    </xdr:from>
    <xdr:to>
      <xdr:col>24</xdr:col>
      <xdr:colOff>473261</xdr:colOff>
      <xdr:row>7</xdr:row>
      <xdr:rowOff>212912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618" t="21602" r="41858" b="18495"/>
        <a:stretch/>
      </xdr:blipFill>
      <xdr:spPr>
        <a:xfrm>
          <a:off x="14400360" y="707571"/>
          <a:ext cx="2503526" cy="1546412"/>
        </a:xfrm>
        <a:prstGeom prst="rect">
          <a:avLst/>
        </a:prstGeom>
      </xdr:spPr>
    </xdr:pic>
    <xdr:clientData/>
  </xdr:twoCellAnchor>
  <xdr:twoCellAnchor editAs="oneCell">
    <xdr:from>
      <xdr:col>24</xdr:col>
      <xdr:colOff>593149</xdr:colOff>
      <xdr:row>3</xdr:row>
      <xdr:rowOff>149678</xdr:rowOff>
    </xdr:from>
    <xdr:to>
      <xdr:col>28</xdr:col>
      <xdr:colOff>84899</xdr:colOff>
      <xdr:row>7</xdr:row>
      <xdr:rowOff>306689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6874" t="21783" r="3888" b="10736"/>
        <a:stretch/>
      </xdr:blipFill>
      <xdr:spPr>
        <a:xfrm>
          <a:off x="17023774" y="721178"/>
          <a:ext cx="2539750" cy="1626582"/>
        </a:xfrm>
        <a:prstGeom prst="rect">
          <a:avLst/>
        </a:prstGeom>
      </xdr:spPr>
    </xdr:pic>
    <xdr:clientData/>
  </xdr:twoCellAnchor>
  <xdr:twoCellAnchor editAs="oneCell">
    <xdr:from>
      <xdr:col>28</xdr:col>
      <xdr:colOff>162927</xdr:colOff>
      <xdr:row>3</xdr:row>
      <xdr:rowOff>163286</xdr:rowOff>
    </xdr:from>
    <xdr:to>
      <xdr:col>32</xdr:col>
      <xdr:colOff>448677</xdr:colOff>
      <xdr:row>7</xdr:row>
      <xdr:rowOff>69390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3679" t="20510" r="5552" b="34888"/>
        <a:stretch/>
      </xdr:blipFill>
      <xdr:spPr>
        <a:xfrm>
          <a:off x="19641552" y="734786"/>
          <a:ext cx="3333750" cy="1375675"/>
        </a:xfrm>
        <a:prstGeom prst="rect">
          <a:avLst/>
        </a:prstGeom>
      </xdr:spPr>
    </xdr:pic>
    <xdr:clientData/>
  </xdr:twoCellAnchor>
  <xdr:twoCellAnchor editAs="oneCell">
    <xdr:from>
      <xdr:col>32</xdr:col>
      <xdr:colOff>514069</xdr:colOff>
      <xdr:row>3</xdr:row>
      <xdr:rowOff>163286</xdr:rowOff>
    </xdr:from>
    <xdr:to>
      <xdr:col>36</xdr:col>
      <xdr:colOff>700479</xdr:colOff>
      <xdr:row>9</xdr:row>
      <xdr:rowOff>102054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43746" t="15952" r="11226" b="30981"/>
        <a:stretch/>
      </xdr:blipFill>
      <xdr:spPr>
        <a:xfrm>
          <a:off x="23040694" y="734786"/>
          <a:ext cx="3234410" cy="2143125"/>
        </a:xfrm>
        <a:prstGeom prst="rect">
          <a:avLst/>
        </a:prstGeom>
      </xdr:spPr>
    </xdr:pic>
    <xdr:clientData/>
  </xdr:twoCellAnchor>
  <xdr:twoCellAnchor editAs="oneCell">
    <xdr:from>
      <xdr:col>18</xdr:col>
      <xdr:colOff>156882</xdr:colOff>
      <xdr:row>21</xdr:row>
      <xdr:rowOff>86447</xdr:rowOff>
    </xdr:from>
    <xdr:to>
      <xdr:col>21</xdr:col>
      <xdr:colOff>571501</xdr:colOff>
      <xdr:row>30</xdr:row>
      <xdr:rowOff>28999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1189" t="21449" r="44873" b="17882"/>
        <a:stretch/>
      </xdr:blipFill>
      <xdr:spPr>
        <a:xfrm>
          <a:off x="12015507" y="4096472"/>
          <a:ext cx="2700619" cy="2714327"/>
        </a:xfrm>
        <a:prstGeom prst="rect">
          <a:avLst/>
        </a:prstGeom>
      </xdr:spPr>
    </xdr:pic>
    <xdr:clientData/>
  </xdr:twoCellAnchor>
  <xdr:twoCellAnchor editAs="oneCell">
    <xdr:from>
      <xdr:col>21</xdr:col>
      <xdr:colOff>713996</xdr:colOff>
      <xdr:row>21</xdr:row>
      <xdr:rowOff>82120</xdr:rowOff>
    </xdr:from>
    <xdr:to>
      <xdr:col>25</xdr:col>
      <xdr:colOff>413592</xdr:colOff>
      <xdr:row>30</xdr:row>
      <xdr:rowOff>57941</xdr:rowOff>
    </xdr:to>
    <xdr:pic>
      <xdr:nvPicPr>
        <xdr:cNvPr id="8" name="Imagen 7"/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56559" t="17581" r="7748" b="18934"/>
        <a:stretch/>
      </xdr:blipFill>
      <xdr:spPr>
        <a:xfrm>
          <a:off x="14858621" y="4092145"/>
          <a:ext cx="2747596" cy="2747596"/>
        </a:xfrm>
        <a:prstGeom prst="rect">
          <a:avLst/>
        </a:prstGeom>
      </xdr:spPr>
    </xdr:pic>
    <xdr:clientData/>
  </xdr:twoCellAnchor>
  <xdr:twoCellAnchor editAs="oneCell">
    <xdr:from>
      <xdr:col>25</xdr:col>
      <xdr:colOff>456456</xdr:colOff>
      <xdr:row>21</xdr:row>
      <xdr:rowOff>87827</xdr:rowOff>
    </xdr:from>
    <xdr:to>
      <xdr:col>31</xdr:col>
      <xdr:colOff>439139</xdr:colOff>
      <xdr:row>24</xdr:row>
      <xdr:rowOff>77416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5192" t="27228" r="14537" b="38676"/>
        <a:stretch/>
      </xdr:blipFill>
      <xdr:spPr>
        <a:xfrm>
          <a:off x="17649081" y="4097852"/>
          <a:ext cx="4554683" cy="1087686"/>
        </a:xfrm>
        <a:prstGeom prst="rect">
          <a:avLst/>
        </a:prstGeom>
      </xdr:spPr>
    </xdr:pic>
    <xdr:clientData/>
  </xdr:twoCellAnchor>
  <xdr:twoCellAnchor editAs="oneCell">
    <xdr:from>
      <xdr:col>31</xdr:col>
      <xdr:colOff>533879</xdr:colOff>
      <xdr:row>21</xdr:row>
      <xdr:rowOff>95250</xdr:rowOff>
    </xdr:from>
    <xdr:to>
      <xdr:col>36</xdr:col>
      <xdr:colOff>85645</xdr:colOff>
      <xdr:row>28</xdr:row>
      <xdr:rowOff>56785</xdr:rowOff>
    </xdr:to>
    <xdr:pic>
      <xdr:nvPicPr>
        <xdr:cNvPr id="10" name="Imagen 9"/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13956" t="35697" r="54777" b="25389"/>
        <a:stretch/>
      </xdr:blipFill>
      <xdr:spPr>
        <a:xfrm>
          <a:off x="22298504" y="4105275"/>
          <a:ext cx="3361766" cy="2352310"/>
        </a:xfrm>
        <a:prstGeom prst="rect">
          <a:avLst/>
        </a:prstGeom>
      </xdr:spPr>
    </xdr:pic>
    <xdr:clientData/>
  </xdr:twoCellAnchor>
  <xdr:twoCellAnchor editAs="oneCell">
    <xdr:from>
      <xdr:col>11</xdr:col>
      <xdr:colOff>52353</xdr:colOff>
      <xdr:row>8</xdr:row>
      <xdr:rowOff>70428</xdr:rowOff>
    </xdr:from>
    <xdr:to>
      <xdr:col>13</xdr:col>
      <xdr:colOff>242267</xdr:colOff>
      <xdr:row>12</xdr:row>
      <xdr:rowOff>340594</xdr:rowOff>
    </xdr:to>
    <xdr:pic>
      <xdr:nvPicPr>
        <xdr:cNvPr id="11" name="Imagen 10"/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22912" t="35084" r="46596" b="19260"/>
        <a:stretch/>
      </xdr:blipFill>
      <xdr:spPr>
        <a:xfrm>
          <a:off x="6186453" y="1784928"/>
          <a:ext cx="1980614" cy="1739737"/>
        </a:xfrm>
        <a:prstGeom prst="rect">
          <a:avLst/>
        </a:prstGeom>
      </xdr:spPr>
    </xdr:pic>
    <xdr:clientData/>
  </xdr:twoCellAnchor>
  <xdr:twoCellAnchor editAs="oneCell">
    <xdr:from>
      <xdr:col>13</xdr:col>
      <xdr:colOff>542105</xdr:colOff>
      <xdr:row>8</xdr:row>
      <xdr:rowOff>71600</xdr:rowOff>
    </xdr:from>
    <xdr:to>
      <xdr:col>16</xdr:col>
      <xdr:colOff>535279</xdr:colOff>
      <xdr:row>11</xdr:row>
      <xdr:rowOff>117021</xdr:rowOff>
    </xdr:to>
    <xdr:pic>
      <xdr:nvPicPr>
        <xdr:cNvPr id="12" name="Imagen 11"/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46058" t="41807" r="14078" b="31357"/>
        <a:stretch/>
      </xdr:blipFill>
      <xdr:spPr>
        <a:xfrm>
          <a:off x="11943530" y="1786100"/>
          <a:ext cx="2679224" cy="1147599"/>
        </a:xfrm>
        <a:prstGeom prst="rect">
          <a:avLst/>
        </a:prstGeom>
      </xdr:spPr>
    </xdr:pic>
    <xdr:clientData/>
  </xdr:twoCellAnchor>
  <xdr:twoCellAnchor editAs="oneCell">
    <xdr:from>
      <xdr:col>13</xdr:col>
      <xdr:colOff>304619</xdr:colOff>
      <xdr:row>14</xdr:row>
      <xdr:rowOff>171450</xdr:rowOff>
    </xdr:from>
    <xdr:to>
      <xdr:col>16</xdr:col>
      <xdr:colOff>819150</xdr:colOff>
      <xdr:row>21</xdr:row>
      <xdr:rowOff>321910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319" y="3219450"/>
          <a:ext cx="3200581" cy="25507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30</xdr:row>
      <xdr:rowOff>93653</xdr:rowOff>
    </xdr:from>
    <xdr:to>
      <xdr:col>5</xdr:col>
      <xdr:colOff>689882</xdr:colOff>
      <xdr:row>46</xdr:row>
      <xdr:rowOff>138791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3070</xdr:colOff>
      <xdr:row>14</xdr:row>
      <xdr:rowOff>26031</xdr:rowOff>
    </xdr:from>
    <xdr:to>
      <xdr:col>23</xdr:col>
      <xdr:colOff>158470</xdr:colOff>
      <xdr:row>36</xdr:row>
      <xdr:rowOff>155031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113834</xdr:colOff>
      <xdr:row>39</xdr:row>
      <xdr:rowOff>9727</xdr:rowOff>
    </xdr:from>
    <xdr:to>
      <xdr:col>22</xdr:col>
      <xdr:colOff>166923</xdr:colOff>
      <xdr:row>58</xdr:row>
      <xdr:rowOff>95451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312707</xdr:colOff>
      <xdr:row>61</xdr:row>
      <xdr:rowOff>63874</xdr:rowOff>
    </xdr:from>
    <xdr:to>
      <xdr:col>21</xdr:col>
      <xdr:colOff>314949</xdr:colOff>
      <xdr:row>80</xdr:row>
      <xdr:rowOff>139014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151405</xdr:colOff>
      <xdr:row>84</xdr:row>
      <xdr:rowOff>18241</xdr:rowOff>
    </xdr:from>
    <xdr:to>
      <xdr:col>21</xdr:col>
      <xdr:colOff>306805</xdr:colOff>
      <xdr:row>106</xdr:row>
      <xdr:rowOff>32941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361950</xdr:colOff>
      <xdr:row>109</xdr:row>
      <xdr:rowOff>161925</xdr:rowOff>
    </xdr:from>
    <xdr:to>
      <xdr:col>20</xdr:col>
      <xdr:colOff>361950</xdr:colOff>
      <xdr:row>138</xdr:row>
      <xdr:rowOff>189634</xdr:rowOff>
    </xdr:to>
    <xdr:graphicFrame macro="">
      <xdr:nvGraphicFramePr>
        <xdr:cNvPr id="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24813</xdr:colOff>
      <xdr:row>16</xdr:row>
      <xdr:rowOff>11765</xdr:rowOff>
    </xdr:from>
    <xdr:to>
      <xdr:col>23</xdr:col>
      <xdr:colOff>95048</xdr:colOff>
      <xdr:row>38</xdr:row>
      <xdr:rowOff>140765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44823</xdr:colOff>
      <xdr:row>39</xdr:row>
      <xdr:rowOff>28880</xdr:rowOff>
    </xdr:from>
    <xdr:to>
      <xdr:col>23</xdr:col>
      <xdr:colOff>124023</xdr:colOff>
      <xdr:row>61</xdr:row>
      <xdr:rowOff>43580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485936</xdr:colOff>
      <xdr:row>61</xdr:row>
      <xdr:rowOff>118632</xdr:rowOff>
    </xdr:from>
    <xdr:to>
      <xdr:col>23</xdr:col>
      <xdr:colOff>49666</xdr:colOff>
      <xdr:row>83</xdr:row>
      <xdr:rowOff>133332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499382</xdr:colOff>
      <xdr:row>84</xdr:row>
      <xdr:rowOff>110384</xdr:rowOff>
    </xdr:from>
    <xdr:to>
      <xdr:col>23</xdr:col>
      <xdr:colOff>64232</xdr:colOff>
      <xdr:row>106</xdr:row>
      <xdr:rowOff>125084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271841</xdr:colOff>
      <xdr:row>107</xdr:row>
      <xdr:rowOff>112183</xdr:rowOff>
    </xdr:from>
    <xdr:to>
      <xdr:col>21</xdr:col>
      <xdr:colOff>179294</xdr:colOff>
      <xdr:row>129</xdr:row>
      <xdr:rowOff>156882</xdr:rowOff>
    </xdr:to>
    <xdr:graphicFrame macro="">
      <xdr:nvGraphicFramePr>
        <xdr:cNvPr id="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707572</xdr:colOff>
      <xdr:row>16</xdr:row>
      <xdr:rowOff>108857</xdr:rowOff>
    </xdr:from>
    <xdr:to>
      <xdr:col>20</xdr:col>
      <xdr:colOff>329572</xdr:colOff>
      <xdr:row>39</xdr:row>
      <xdr:rowOff>47357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706755</xdr:colOff>
      <xdr:row>39</xdr:row>
      <xdr:rowOff>110983</xdr:rowOff>
    </xdr:from>
    <xdr:to>
      <xdr:col>20</xdr:col>
      <xdr:colOff>328755</xdr:colOff>
      <xdr:row>61</xdr:row>
      <xdr:rowOff>131126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468689</xdr:colOff>
      <xdr:row>63</xdr:row>
      <xdr:rowOff>43846</xdr:rowOff>
    </xdr:from>
    <xdr:to>
      <xdr:col>19</xdr:col>
      <xdr:colOff>122464</xdr:colOff>
      <xdr:row>80</xdr:row>
      <xdr:rowOff>95250</xdr:rowOff>
    </xdr:to>
    <xdr:graphicFrame macro="">
      <xdr:nvGraphicFramePr>
        <xdr:cNvPr id="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13</xdr:row>
      <xdr:rowOff>190499</xdr:rowOff>
    </xdr:from>
    <xdr:to>
      <xdr:col>21</xdr:col>
      <xdr:colOff>19565</xdr:colOff>
      <xdr:row>36</xdr:row>
      <xdr:rowOff>128999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269917</xdr:colOff>
      <xdr:row>43</xdr:row>
      <xdr:rowOff>9817</xdr:rowOff>
    </xdr:from>
    <xdr:to>
      <xdr:col>21</xdr:col>
      <xdr:colOff>289482</xdr:colOff>
      <xdr:row>65</xdr:row>
      <xdr:rowOff>138817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265043</xdr:colOff>
      <xdr:row>66</xdr:row>
      <xdr:rowOff>132522</xdr:rowOff>
    </xdr:from>
    <xdr:to>
      <xdr:col>21</xdr:col>
      <xdr:colOff>278650</xdr:colOff>
      <xdr:row>88</xdr:row>
      <xdr:rowOff>38961</xdr:rowOff>
    </xdr:to>
    <xdr:graphicFrame macro="">
      <xdr:nvGraphicFramePr>
        <xdr:cNvPr id="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IVERSIDAD\NOVENO%20SEMESTRE\TESIS\AFOROS%20VEHICULARES%20AV%20BOYACA%20SECRETARIA%20MOVILIDAD17-02-2017%20SDM%2021122-2017\37173_AK_72_X_AC_26_S_160128_VO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eto/Desktop/Volumen%20Vehivular%20Interseccion%20Av%20Boyaca%20-%20Carrera%2069B%20su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DOS"/>
      <sheetName val="REVISIONES"/>
      <sheetName val="1.IDENTIFICACIÓN"/>
      <sheetName val="2.BASE 15 min"/>
      <sheetName val="2.BASE HORARIA"/>
      <sheetName val="3.PROCESAMIENTO"/>
      <sheetName val="4.INTERSECCIÓN"/>
      <sheetName val="5.RESUMEN CARTILLA"/>
      <sheetName val="5.RESUMEN GEO"/>
    </sheetNames>
    <sheetDataSet>
      <sheetData sheetId="0">
        <row r="3">
          <cell r="O3" t="str">
            <v>N</v>
          </cell>
        </row>
        <row r="4">
          <cell r="O4" t="str">
            <v>S</v>
          </cell>
        </row>
        <row r="5">
          <cell r="O5" t="str">
            <v>W</v>
          </cell>
        </row>
        <row r="6">
          <cell r="O6" t="str">
            <v>E</v>
          </cell>
        </row>
      </sheetData>
      <sheetData sheetId="1"/>
      <sheetData sheetId="2">
        <row r="3">
          <cell r="V3">
            <v>37173</v>
          </cell>
        </row>
        <row r="7">
          <cell r="V7">
            <v>42397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FORO-Boy.-Calle 69B"/>
      <sheetName val="FHMD"/>
      <sheetName val="NIVEL DE SERVICIO"/>
      <sheetName val="Movimiento N-S 1 Y 1B"/>
      <sheetName val="Movimiento S-N 2 Y 2B"/>
      <sheetName val="Movimiento Occ-Ori"/>
      <sheetName val="Movimiento Ori-Occ"/>
      <sheetName val="FHMD-MIXTO"/>
      <sheetName val="COMPARACION"/>
    </sheetNames>
    <sheetDataSet>
      <sheetData sheetId="0">
        <row r="3">
          <cell r="C3">
            <v>1</v>
          </cell>
        </row>
        <row r="5">
          <cell r="C5">
            <v>2</v>
          </cell>
        </row>
        <row r="9">
          <cell r="C9">
            <v>2.5</v>
          </cell>
        </row>
        <row r="11">
          <cell r="C11">
            <v>0.5</v>
          </cell>
        </row>
        <row r="17">
          <cell r="C17">
            <v>500</v>
          </cell>
          <cell r="D17">
            <v>515</v>
          </cell>
        </row>
        <row r="18">
          <cell r="C18">
            <v>515</v>
          </cell>
          <cell r="D18">
            <v>530</v>
          </cell>
        </row>
        <row r="19">
          <cell r="C19">
            <v>530</v>
          </cell>
          <cell r="D19">
            <v>545</v>
          </cell>
        </row>
        <row r="20">
          <cell r="C20">
            <v>545</v>
          </cell>
          <cell r="D20">
            <v>600</v>
          </cell>
        </row>
        <row r="21">
          <cell r="C21">
            <v>600</v>
          </cell>
          <cell r="D21">
            <v>615</v>
          </cell>
        </row>
        <row r="22">
          <cell r="C22">
            <v>615</v>
          </cell>
          <cell r="D22">
            <v>630</v>
          </cell>
        </row>
        <row r="23">
          <cell r="C23">
            <v>630</v>
          </cell>
          <cell r="D23">
            <v>645</v>
          </cell>
        </row>
        <row r="24">
          <cell r="C24">
            <v>645</v>
          </cell>
          <cell r="D24">
            <v>700</v>
          </cell>
        </row>
        <row r="25">
          <cell r="C25">
            <v>700</v>
          </cell>
          <cell r="D25">
            <v>715</v>
          </cell>
        </row>
        <row r="26">
          <cell r="C26">
            <v>715</v>
          </cell>
          <cell r="D26">
            <v>730</v>
          </cell>
        </row>
        <row r="27">
          <cell r="C27">
            <v>730</v>
          </cell>
          <cell r="D27">
            <v>745</v>
          </cell>
        </row>
        <row r="28">
          <cell r="C28">
            <v>745</v>
          </cell>
          <cell r="D28">
            <v>800</v>
          </cell>
        </row>
        <row r="29">
          <cell r="C29">
            <v>800</v>
          </cell>
          <cell r="D29">
            <v>815</v>
          </cell>
        </row>
        <row r="30">
          <cell r="C30">
            <v>815</v>
          </cell>
          <cell r="D30">
            <v>830</v>
          </cell>
        </row>
        <row r="31">
          <cell r="C31">
            <v>830</v>
          </cell>
          <cell r="D31">
            <v>845</v>
          </cell>
        </row>
        <row r="32">
          <cell r="C32">
            <v>845</v>
          </cell>
          <cell r="D32">
            <v>900</v>
          </cell>
        </row>
        <row r="33">
          <cell r="C33">
            <v>900</v>
          </cell>
          <cell r="D33">
            <v>915</v>
          </cell>
        </row>
        <row r="34">
          <cell r="C34">
            <v>915</v>
          </cell>
          <cell r="D34">
            <v>930</v>
          </cell>
        </row>
        <row r="35">
          <cell r="C35">
            <v>930</v>
          </cell>
          <cell r="D35">
            <v>945</v>
          </cell>
        </row>
        <row r="36">
          <cell r="C36">
            <v>945</v>
          </cell>
          <cell r="D36">
            <v>1000</v>
          </cell>
        </row>
        <row r="37">
          <cell r="C37">
            <v>1000</v>
          </cell>
          <cell r="D37">
            <v>1015</v>
          </cell>
        </row>
        <row r="38">
          <cell r="C38">
            <v>1015</v>
          </cell>
          <cell r="D38">
            <v>1030</v>
          </cell>
        </row>
        <row r="39">
          <cell r="C39">
            <v>1030</v>
          </cell>
          <cell r="D39">
            <v>1045</v>
          </cell>
        </row>
        <row r="40">
          <cell r="C40">
            <v>1045</v>
          </cell>
          <cell r="D40">
            <v>1100</v>
          </cell>
        </row>
        <row r="41">
          <cell r="C41">
            <v>1100</v>
          </cell>
          <cell r="D41">
            <v>1115</v>
          </cell>
        </row>
        <row r="42">
          <cell r="C42">
            <v>1115</v>
          </cell>
          <cell r="D42">
            <v>1130</v>
          </cell>
        </row>
        <row r="43">
          <cell r="C43">
            <v>1130</v>
          </cell>
          <cell r="D43">
            <v>1145</v>
          </cell>
        </row>
        <row r="44">
          <cell r="C44">
            <v>1145</v>
          </cell>
          <cell r="D44">
            <v>1200</v>
          </cell>
        </row>
        <row r="45">
          <cell r="C45">
            <v>1200</v>
          </cell>
          <cell r="D45">
            <v>1215</v>
          </cell>
        </row>
        <row r="46">
          <cell r="C46">
            <v>1215</v>
          </cell>
          <cell r="D46">
            <v>1230</v>
          </cell>
        </row>
        <row r="47">
          <cell r="C47">
            <v>1230</v>
          </cell>
          <cell r="D47">
            <v>1245</v>
          </cell>
        </row>
        <row r="48">
          <cell r="C48">
            <v>1245</v>
          </cell>
          <cell r="D48">
            <v>1300</v>
          </cell>
        </row>
        <row r="49">
          <cell r="C49">
            <v>1300</v>
          </cell>
          <cell r="D49">
            <v>1315</v>
          </cell>
        </row>
        <row r="50">
          <cell r="C50">
            <v>1315</v>
          </cell>
          <cell r="D50">
            <v>1330</v>
          </cell>
        </row>
        <row r="51">
          <cell r="C51">
            <v>1330</v>
          </cell>
          <cell r="D51">
            <v>1345</v>
          </cell>
        </row>
        <row r="52">
          <cell r="C52">
            <v>1345</v>
          </cell>
          <cell r="D52">
            <v>1400</v>
          </cell>
        </row>
        <row r="53">
          <cell r="C53">
            <v>1400</v>
          </cell>
          <cell r="D53">
            <v>1415</v>
          </cell>
        </row>
        <row r="54">
          <cell r="C54">
            <v>1415</v>
          </cell>
          <cell r="D54">
            <v>1430</v>
          </cell>
        </row>
        <row r="55">
          <cell r="C55">
            <v>1430</v>
          </cell>
          <cell r="D55">
            <v>1445</v>
          </cell>
        </row>
        <row r="56">
          <cell r="C56">
            <v>1445</v>
          </cell>
          <cell r="D56">
            <v>1500</v>
          </cell>
        </row>
        <row r="57">
          <cell r="C57">
            <v>1500</v>
          </cell>
          <cell r="D57">
            <v>1515</v>
          </cell>
        </row>
        <row r="58">
          <cell r="C58">
            <v>1515</v>
          </cell>
          <cell r="D58">
            <v>1530</v>
          </cell>
        </row>
        <row r="59">
          <cell r="C59">
            <v>1530</v>
          </cell>
          <cell r="D59">
            <v>1545</v>
          </cell>
        </row>
        <row r="60">
          <cell r="C60">
            <v>1545</v>
          </cell>
          <cell r="D60">
            <v>1600</v>
          </cell>
        </row>
        <row r="61">
          <cell r="C61">
            <v>1600</v>
          </cell>
          <cell r="D61">
            <v>1615</v>
          </cell>
        </row>
        <row r="62">
          <cell r="C62">
            <v>1615</v>
          </cell>
          <cell r="D62">
            <v>1630</v>
          </cell>
        </row>
        <row r="63">
          <cell r="C63">
            <v>1630</v>
          </cell>
          <cell r="D63">
            <v>1645</v>
          </cell>
        </row>
        <row r="64">
          <cell r="C64">
            <v>1645</v>
          </cell>
          <cell r="D64">
            <v>1700</v>
          </cell>
        </row>
        <row r="65">
          <cell r="C65">
            <v>1700</v>
          </cell>
          <cell r="D65">
            <v>1715</v>
          </cell>
        </row>
        <row r="66">
          <cell r="C66">
            <v>1715</v>
          </cell>
          <cell r="D66">
            <v>1730</v>
          </cell>
        </row>
        <row r="67">
          <cell r="C67">
            <v>1730</v>
          </cell>
          <cell r="D67">
            <v>1745</v>
          </cell>
        </row>
        <row r="68">
          <cell r="C68">
            <v>1745</v>
          </cell>
          <cell r="D68">
            <v>1800</v>
          </cell>
        </row>
        <row r="69">
          <cell r="C69">
            <v>1800</v>
          </cell>
          <cell r="D69">
            <v>1815</v>
          </cell>
        </row>
        <row r="70">
          <cell r="C70">
            <v>1815</v>
          </cell>
          <cell r="D70">
            <v>1830</v>
          </cell>
        </row>
        <row r="71">
          <cell r="C71">
            <v>1830</v>
          </cell>
          <cell r="D71">
            <v>1845</v>
          </cell>
        </row>
        <row r="72">
          <cell r="C72">
            <v>1845</v>
          </cell>
          <cell r="D72">
            <v>1900</v>
          </cell>
        </row>
        <row r="73">
          <cell r="C73">
            <v>1900</v>
          </cell>
          <cell r="D73">
            <v>1915</v>
          </cell>
        </row>
        <row r="74">
          <cell r="C74">
            <v>1915</v>
          </cell>
          <cell r="D74">
            <v>1930</v>
          </cell>
        </row>
        <row r="75">
          <cell r="C75">
            <v>1930</v>
          </cell>
          <cell r="D75">
            <v>1945</v>
          </cell>
        </row>
        <row r="76">
          <cell r="C76">
            <v>1945</v>
          </cell>
          <cell r="D76">
            <v>2000</v>
          </cell>
        </row>
        <row r="77">
          <cell r="C77">
            <v>500</v>
          </cell>
          <cell r="D77">
            <v>515</v>
          </cell>
        </row>
        <row r="78">
          <cell r="C78">
            <v>515</v>
          </cell>
          <cell r="D78">
            <v>530</v>
          </cell>
        </row>
        <row r="79">
          <cell r="C79">
            <v>530</v>
          </cell>
          <cell r="D79">
            <v>545</v>
          </cell>
        </row>
        <row r="80">
          <cell r="C80">
            <v>545</v>
          </cell>
          <cell r="D80">
            <v>600</v>
          </cell>
        </row>
        <row r="81">
          <cell r="C81">
            <v>600</v>
          </cell>
          <cell r="D81">
            <v>615</v>
          </cell>
        </row>
        <row r="82">
          <cell r="C82">
            <v>615</v>
          </cell>
          <cell r="D82">
            <v>630</v>
          </cell>
        </row>
        <row r="83">
          <cell r="C83">
            <v>630</v>
          </cell>
          <cell r="D83">
            <v>645</v>
          </cell>
        </row>
        <row r="84">
          <cell r="C84">
            <v>645</v>
          </cell>
          <cell r="D84">
            <v>700</v>
          </cell>
        </row>
        <row r="85">
          <cell r="C85">
            <v>700</v>
          </cell>
          <cell r="D85">
            <v>715</v>
          </cell>
        </row>
        <row r="86">
          <cell r="C86">
            <v>715</v>
          </cell>
          <cell r="D86">
            <v>730</v>
          </cell>
        </row>
        <row r="87">
          <cell r="C87">
            <v>730</v>
          </cell>
          <cell r="D87">
            <v>745</v>
          </cell>
        </row>
        <row r="88">
          <cell r="C88">
            <v>745</v>
          </cell>
          <cell r="D88">
            <v>800</v>
          </cell>
        </row>
        <row r="89">
          <cell r="C89">
            <v>800</v>
          </cell>
          <cell r="D89">
            <v>815</v>
          </cell>
        </row>
        <row r="90">
          <cell r="C90">
            <v>815</v>
          </cell>
          <cell r="D90">
            <v>830</v>
          </cell>
        </row>
        <row r="91">
          <cell r="C91">
            <v>830</v>
          </cell>
          <cell r="D91">
            <v>845</v>
          </cell>
        </row>
        <row r="92">
          <cell r="C92">
            <v>845</v>
          </cell>
          <cell r="D92">
            <v>900</v>
          </cell>
        </row>
        <row r="93">
          <cell r="C93">
            <v>900</v>
          </cell>
          <cell r="D93">
            <v>915</v>
          </cell>
        </row>
        <row r="94">
          <cell r="C94">
            <v>915</v>
          </cell>
          <cell r="D94">
            <v>930</v>
          </cell>
        </row>
        <row r="95">
          <cell r="C95">
            <v>930</v>
          </cell>
          <cell r="D95">
            <v>945</v>
          </cell>
        </row>
        <row r="96">
          <cell r="C96">
            <v>945</v>
          </cell>
          <cell r="D96">
            <v>1000</v>
          </cell>
        </row>
        <row r="97">
          <cell r="C97">
            <v>1000</v>
          </cell>
          <cell r="D97">
            <v>1015</v>
          </cell>
        </row>
        <row r="98">
          <cell r="C98">
            <v>1015</v>
          </cell>
          <cell r="D98">
            <v>1030</v>
          </cell>
        </row>
        <row r="99">
          <cell r="C99">
            <v>1030</v>
          </cell>
          <cell r="D99">
            <v>1045</v>
          </cell>
        </row>
        <row r="100">
          <cell r="C100">
            <v>1045</v>
          </cell>
          <cell r="D100">
            <v>1100</v>
          </cell>
        </row>
        <row r="101">
          <cell r="C101">
            <v>1100</v>
          </cell>
          <cell r="D101">
            <v>1115</v>
          </cell>
        </row>
        <row r="102">
          <cell r="C102">
            <v>1115</v>
          </cell>
          <cell r="D102">
            <v>1130</v>
          </cell>
        </row>
        <row r="103">
          <cell r="C103">
            <v>1130</v>
          </cell>
          <cell r="D103">
            <v>1145</v>
          </cell>
        </row>
        <row r="104">
          <cell r="C104">
            <v>1145</v>
          </cell>
          <cell r="D104">
            <v>1200</v>
          </cell>
        </row>
        <row r="105">
          <cell r="C105">
            <v>1200</v>
          </cell>
          <cell r="D105">
            <v>1215</v>
          </cell>
        </row>
        <row r="106">
          <cell r="C106">
            <v>1215</v>
          </cell>
          <cell r="D106">
            <v>1230</v>
          </cell>
        </row>
        <row r="107">
          <cell r="C107">
            <v>1230</v>
          </cell>
          <cell r="D107">
            <v>1245</v>
          </cell>
        </row>
        <row r="108">
          <cell r="C108">
            <v>1245</v>
          </cell>
          <cell r="D108">
            <v>1300</v>
          </cell>
        </row>
        <row r="109">
          <cell r="C109">
            <v>1300</v>
          </cell>
          <cell r="D109">
            <v>1315</v>
          </cell>
        </row>
        <row r="110">
          <cell r="C110">
            <v>1315</v>
          </cell>
          <cell r="D110">
            <v>1330</v>
          </cell>
        </row>
        <row r="111">
          <cell r="C111">
            <v>1330</v>
          </cell>
          <cell r="D111">
            <v>1345</v>
          </cell>
        </row>
        <row r="112">
          <cell r="C112">
            <v>1345</v>
          </cell>
          <cell r="D112">
            <v>1400</v>
          </cell>
        </row>
        <row r="113">
          <cell r="C113">
            <v>1400</v>
          </cell>
          <cell r="D113">
            <v>1415</v>
          </cell>
        </row>
        <row r="114">
          <cell r="C114">
            <v>1415</v>
          </cell>
          <cell r="D114">
            <v>1430</v>
          </cell>
        </row>
        <row r="115">
          <cell r="C115">
            <v>1430</v>
          </cell>
          <cell r="D115">
            <v>1445</v>
          </cell>
        </row>
        <row r="116">
          <cell r="C116">
            <v>1445</v>
          </cell>
          <cell r="D116">
            <v>1500</v>
          </cell>
        </row>
        <row r="117">
          <cell r="C117">
            <v>1500</v>
          </cell>
          <cell r="D117">
            <v>1515</v>
          </cell>
        </row>
        <row r="118">
          <cell r="C118">
            <v>1515</v>
          </cell>
          <cell r="D118">
            <v>1530</v>
          </cell>
        </row>
        <row r="119">
          <cell r="C119">
            <v>1530</v>
          </cell>
          <cell r="D119">
            <v>1545</v>
          </cell>
        </row>
        <row r="120">
          <cell r="C120">
            <v>1545</v>
          </cell>
          <cell r="D120">
            <v>1600</v>
          </cell>
        </row>
        <row r="121">
          <cell r="C121">
            <v>1600</v>
          </cell>
          <cell r="D121">
            <v>1615</v>
          </cell>
        </row>
        <row r="122">
          <cell r="C122">
            <v>1615</v>
          </cell>
          <cell r="D122">
            <v>1630</v>
          </cell>
        </row>
        <row r="123">
          <cell r="C123">
            <v>1630</v>
          </cell>
          <cell r="D123">
            <v>1645</v>
          </cell>
        </row>
        <row r="124">
          <cell r="C124">
            <v>1645</v>
          </cell>
          <cell r="D124">
            <v>1700</v>
          </cell>
        </row>
        <row r="125">
          <cell r="C125">
            <v>1700</v>
          </cell>
          <cell r="D125">
            <v>1715</v>
          </cell>
        </row>
        <row r="126">
          <cell r="C126">
            <v>1715</v>
          </cell>
          <cell r="D126">
            <v>1730</v>
          </cell>
        </row>
        <row r="127">
          <cell r="C127">
            <v>1730</v>
          </cell>
          <cell r="D127">
            <v>1745</v>
          </cell>
        </row>
        <row r="128">
          <cell r="C128">
            <v>1745</v>
          </cell>
          <cell r="D128">
            <v>1800</v>
          </cell>
        </row>
        <row r="129">
          <cell r="C129">
            <v>1800</v>
          </cell>
          <cell r="D129">
            <v>1815</v>
          </cell>
        </row>
        <row r="130">
          <cell r="C130">
            <v>1815</v>
          </cell>
          <cell r="D130">
            <v>1830</v>
          </cell>
        </row>
        <row r="131">
          <cell r="C131">
            <v>1830</v>
          </cell>
          <cell r="D131">
            <v>1845</v>
          </cell>
        </row>
        <row r="132">
          <cell r="C132">
            <v>1845</v>
          </cell>
          <cell r="D132">
            <v>1900</v>
          </cell>
        </row>
        <row r="133">
          <cell r="C133">
            <v>1900</v>
          </cell>
          <cell r="D133">
            <v>1915</v>
          </cell>
        </row>
        <row r="134">
          <cell r="C134">
            <v>1915</v>
          </cell>
          <cell r="D134">
            <v>1930</v>
          </cell>
        </row>
        <row r="135">
          <cell r="C135">
            <v>1930</v>
          </cell>
          <cell r="D135">
            <v>1945</v>
          </cell>
        </row>
        <row r="136">
          <cell r="C136">
            <v>1945</v>
          </cell>
          <cell r="D136">
            <v>2000</v>
          </cell>
        </row>
        <row r="137">
          <cell r="C137">
            <v>500</v>
          </cell>
          <cell r="D137">
            <v>515</v>
          </cell>
        </row>
        <row r="138">
          <cell r="C138">
            <v>515</v>
          </cell>
          <cell r="D138">
            <v>530</v>
          </cell>
        </row>
        <row r="139">
          <cell r="C139">
            <v>530</v>
          </cell>
          <cell r="D139">
            <v>545</v>
          </cell>
        </row>
        <row r="140">
          <cell r="C140">
            <v>545</v>
          </cell>
          <cell r="D140">
            <v>600</v>
          </cell>
        </row>
        <row r="141">
          <cell r="C141">
            <v>600</v>
          </cell>
          <cell r="D141">
            <v>615</v>
          </cell>
        </row>
        <row r="142">
          <cell r="C142">
            <v>615</v>
          </cell>
          <cell r="D142">
            <v>630</v>
          </cell>
        </row>
        <row r="143">
          <cell r="C143">
            <v>630</v>
          </cell>
          <cell r="D143">
            <v>645</v>
          </cell>
        </row>
        <row r="144">
          <cell r="C144">
            <v>645</v>
          </cell>
          <cell r="D144">
            <v>700</v>
          </cell>
        </row>
        <row r="145">
          <cell r="C145">
            <v>700</v>
          </cell>
          <cell r="D145">
            <v>715</v>
          </cell>
        </row>
        <row r="146">
          <cell r="C146">
            <v>715</v>
          </cell>
          <cell r="D146">
            <v>730</v>
          </cell>
        </row>
        <row r="147">
          <cell r="C147">
            <v>730</v>
          </cell>
          <cell r="D147">
            <v>745</v>
          </cell>
        </row>
        <row r="148">
          <cell r="C148">
            <v>745</v>
          </cell>
          <cell r="D148">
            <v>800</v>
          </cell>
        </row>
        <row r="149">
          <cell r="C149">
            <v>800</v>
          </cell>
          <cell r="D149">
            <v>815</v>
          </cell>
        </row>
        <row r="150">
          <cell r="C150">
            <v>815</v>
          </cell>
          <cell r="D150">
            <v>830</v>
          </cell>
        </row>
        <row r="151">
          <cell r="C151">
            <v>830</v>
          </cell>
          <cell r="D151">
            <v>845</v>
          </cell>
        </row>
        <row r="152">
          <cell r="C152">
            <v>845</v>
          </cell>
          <cell r="D152">
            <v>900</v>
          </cell>
        </row>
        <row r="153">
          <cell r="C153">
            <v>900</v>
          </cell>
          <cell r="D153">
            <v>915</v>
          </cell>
        </row>
        <row r="154">
          <cell r="C154">
            <v>915</v>
          </cell>
          <cell r="D154">
            <v>930</v>
          </cell>
        </row>
        <row r="155">
          <cell r="C155">
            <v>930</v>
          </cell>
          <cell r="D155">
            <v>945</v>
          </cell>
        </row>
        <row r="156">
          <cell r="C156">
            <v>945</v>
          </cell>
          <cell r="D156">
            <v>1000</v>
          </cell>
        </row>
        <row r="157">
          <cell r="C157">
            <v>1000</v>
          </cell>
          <cell r="D157">
            <v>1015</v>
          </cell>
        </row>
        <row r="158">
          <cell r="C158">
            <v>1015</v>
          </cell>
          <cell r="D158">
            <v>1030</v>
          </cell>
        </row>
        <row r="159">
          <cell r="C159">
            <v>1030</v>
          </cell>
          <cell r="D159">
            <v>1045</v>
          </cell>
        </row>
        <row r="160">
          <cell r="C160">
            <v>1045</v>
          </cell>
          <cell r="D160">
            <v>1100</v>
          </cell>
        </row>
        <row r="161">
          <cell r="C161">
            <v>1100</v>
          </cell>
          <cell r="D161">
            <v>1115</v>
          </cell>
        </row>
        <row r="162">
          <cell r="C162">
            <v>1115</v>
          </cell>
          <cell r="D162">
            <v>1130</v>
          </cell>
        </row>
        <row r="163">
          <cell r="C163">
            <v>1130</v>
          </cell>
          <cell r="D163">
            <v>1145</v>
          </cell>
        </row>
        <row r="164">
          <cell r="C164">
            <v>1145</v>
          </cell>
          <cell r="D164">
            <v>1200</v>
          </cell>
        </row>
        <row r="165">
          <cell r="C165">
            <v>1200</v>
          </cell>
          <cell r="D165">
            <v>1215</v>
          </cell>
        </row>
        <row r="166">
          <cell r="C166">
            <v>1215</v>
          </cell>
          <cell r="D166">
            <v>1230</v>
          </cell>
        </row>
        <row r="167">
          <cell r="C167">
            <v>1230</v>
          </cell>
          <cell r="D167">
            <v>1245</v>
          </cell>
        </row>
        <row r="168">
          <cell r="C168">
            <v>1245</v>
          </cell>
          <cell r="D168">
            <v>1300</v>
          </cell>
        </row>
        <row r="169">
          <cell r="C169">
            <v>1300</v>
          </cell>
          <cell r="D169">
            <v>1315</v>
          </cell>
        </row>
        <row r="170">
          <cell r="C170">
            <v>1315</v>
          </cell>
          <cell r="D170">
            <v>1330</v>
          </cell>
        </row>
        <row r="171">
          <cell r="C171">
            <v>1330</v>
          </cell>
          <cell r="D171">
            <v>1345</v>
          </cell>
        </row>
        <row r="172">
          <cell r="C172">
            <v>1345</v>
          </cell>
          <cell r="D172">
            <v>1400</v>
          </cell>
        </row>
        <row r="173">
          <cell r="C173">
            <v>1400</v>
          </cell>
          <cell r="D173">
            <v>1415</v>
          </cell>
        </row>
        <row r="174">
          <cell r="C174">
            <v>1415</v>
          </cell>
          <cell r="D174">
            <v>1430</v>
          </cell>
        </row>
        <row r="175">
          <cell r="C175">
            <v>1430</v>
          </cell>
          <cell r="D175">
            <v>1445</v>
          </cell>
        </row>
        <row r="176">
          <cell r="C176">
            <v>1445</v>
          </cell>
          <cell r="D176">
            <v>1500</v>
          </cell>
        </row>
        <row r="177">
          <cell r="C177">
            <v>1500</v>
          </cell>
          <cell r="D177">
            <v>1515</v>
          </cell>
        </row>
        <row r="178">
          <cell r="C178">
            <v>1515</v>
          </cell>
          <cell r="D178">
            <v>1530</v>
          </cell>
        </row>
        <row r="179">
          <cell r="C179">
            <v>1530</v>
          </cell>
          <cell r="D179">
            <v>1545</v>
          </cell>
        </row>
        <row r="180">
          <cell r="C180">
            <v>1545</v>
          </cell>
          <cell r="D180">
            <v>1600</v>
          </cell>
        </row>
        <row r="181">
          <cell r="C181">
            <v>1600</v>
          </cell>
          <cell r="D181">
            <v>1615</v>
          </cell>
        </row>
        <row r="182">
          <cell r="C182">
            <v>1615</v>
          </cell>
          <cell r="D182">
            <v>1630</v>
          </cell>
        </row>
        <row r="183">
          <cell r="C183">
            <v>1630</v>
          </cell>
          <cell r="D183">
            <v>1645</v>
          </cell>
        </row>
        <row r="184">
          <cell r="C184">
            <v>1645</v>
          </cell>
          <cell r="D184">
            <v>1700</v>
          </cell>
        </row>
        <row r="185">
          <cell r="C185">
            <v>1700</v>
          </cell>
          <cell r="D185">
            <v>1715</v>
          </cell>
        </row>
        <row r="186">
          <cell r="C186">
            <v>1715</v>
          </cell>
          <cell r="D186">
            <v>1730</v>
          </cell>
        </row>
        <row r="187">
          <cell r="C187">
            <v>1730</v>
          </cell>
          <cell r="D187">
            <v>1745</v>
          </cell>
        </row>
        <row r="188">
          <cell r="C188">
            <v>1745</v>
          </cell>
          <cell r="D188">
            <v>1800</v>
          </cell>
        </row>
        <row r="189">
          <cell r="C189">
            <v>1800</v>
          </cell>
          <cell r="D189">
            <v>1815</v>
          </cell>
        </row>
        <row r="190">
          <cell r="C190">
            <v>1815</v>
          </cell>
          <cell r="D190">
            <v>1830</v>
          </cell>
        </row>
        <row r="191">
          <cell r="C191">
            <v>1830</v>
          </cell>
          <cell r="D191">
            <v>1845</v>
          </cell>
        </row>
        <row r="192">
          <cell r="C192">
            <v>1845</v>
          </cell>
          <cell r="D192">
            <v>1900</v>
          </cell>
        </row>
        <row r="193">
          <cell r="C193">
            <v>1900</v>
          </cell>
          <cell r="D193">
            <v>1915</v>
          </cell>
        </row>
        <row r="194">
          <cell r="C194">
            <v>1915</v>
          </cell>
          <cell r="D194">
            <v>1930</v>
          </cell>
        </row>
        <row r="195">
          <cell r="C195">
            <v>1930</v>
          </cell>
          <cell r="D195">
            <v>1945</v>
          </cell>
        </row>
        <row r="196">
          <cell r="C196">
            <v>1945</v>
          </cell>
          <cell r="D196">
            <v>2000</v>
          </cell>
        </row>
        <row r="197">
          <cell r="C197">
            <v>500</v>
          </cell>
          <cell r="D197">
            <v>515</v>
          </cell>
        </row>
        <row r="198">
          <cell r="C198">
            <v>515</v>
          </cell>
          <cell r="D198">
            <v>530</v>
          </cell>
        </row>
        <row r="199">
          <cell r="C199">
            <v>530</v>
          </cell>
          <cell r="D199">
            <v>545</v>
          </cell>
        </row>
        <row r="200">
          <cell r="C200">
            <v>545</v>
          </cell>
          <cell r="D200">
            <v>600</v>
          </cell>
        </row>
        <row r="201">
          <cell r="C201">
            <v>600</v>
          </cell>
          <cell r="D201">
            <v>615</v>
          </cell>
        </row>
        <row r="202">
          <cell r="C202">
            <v>615</v>
          </cell>
          <cell r="D202">
            <v>630</v>
          </cell>
        </row>
        <row r="203">
          <cell r="C203">
            <v>630</v>
          </cell>
          <cell r="D203">
            <v>645</v>
          </cell>
        </row>
        <row r="204">
          <cell r="C204">
            <v>645</v>
          </cell>
          <cell r="D204">
            <v>700</v>
          </cell>
        </row>
        <row r="205">
          <cell r="C205">
            <v>700</v>
          </cell>
          <cell r="D205">
            <v>715</v>
          </cell>
        </row>
        <row r="206">
          <cell r="C206">
            <v>715</v>
          </cell>
          <cell r="D206">
            <v>730</v>
          </cell>
        </row>
        <row r="207">
          <cell r="C207">
            <v>730</v>
          </cell>
          <cell r="D207">
            <v>745</v>
          </cell>
        </row>
        <row r="208">
          <cell r="C208">
            <v>745</v>
          </cell>
          <cell r="D208">
            <v>800</v>
          </cell>
        </row>
        <row r="209">
          <cell r="C209">
            <v>800</v>
          </cell>
          <cell r="D209">
            <v>815</v>
          </cell>
        </row>
        <row r="210">
          <cell r="C210">
            <v>815</v>
          </cell>
          <cell r="D210">
            <v>830</v>
          </cell>
        </row>
        <row r="211">
          <cell r="C211">
            <v>830</v>
          </cell>
          <cell r="D211">
            <v>845</v>
          </cell>
        </row>
        <row r="212">
          <cell r="C212">
            <v>845</v>
          </cell>
          <cell r="D212">
            <v>900</v>
          </cell>
        </row>
        <row r="213">
          <cell r="C213">
            <v>900</v>
          </cell>
          <cell r="D213">
            <v>915</v>
          </cell>
        </row>
        <row r="214">
          <cell r="C214">
            <v>915</v>
          </cell>
          <cell r="D214">
            <v>930</v>
          </cell>
        </row>
        <row r="215">
          <cell r="C215">
            <v>930</v>
          </cell>
          <cell r="D215">
            <v>945</v>
          </cell>
        </row>
        <row r="216">
          <cell r="C216">
            <v>945</v>
          </cell>
          <cell r="D216">
            <v>1000</v>
          </cell>
        </row>
        <row r="217">
          <cell r="C217">
            <v>1000</v>
          </cell>
          <cell r="D217">
            <v>1015</v>
          </cell>
        </row>
        <row r="218">
          <cell r="C218">
            <v>1015</v>
          </cell>
          <cell r="D218">
            <v>1030</v>
          </cell>
        </row>
        <row r="219">
          <cell r="C219">
            <v>1030</v>
          </cell>
          <cell r="D219">
            <v>1045</v>
          </cell>
        </row>
        <row r="220">
          <cell r="C220">
            <v>1045</v>
          </cell>
          <cell r="D220">
            <v>1100</v>
          </cell>
        </row>
        <row r="221">
          <cell r="C221">
            <v>1100</v>
          </cell>
          <cell r="D221">
            <v>1115</v>
          </cell>
        </row>
        <row r="222">
          <cell r="C222">
            <v>1115</v>
          </cell>
          <cell r="D222">
            <v>1130</v>
          </cell>
        </row>
        <row r="223">
          <cell r="C223">
            <v>1130</v>
          </cell>
          <cell r="D223">
            <v>1145</v>
          </cell>
        </row>
        <row r="224">
          <cell r="C224">
            <v>1145</v>
          </cell>
          <cell r="D224">
            <v>1200</v>
          </cell>
        </row>
        <row r="225">
          <cell r="C225">
            <v>1200</v>
          </cell>
          <cell r="D225">
            <v>1215</v>
          </cell>
        </row>
        <row r="226">
          <cell r="C226">
            <v>1215</v>
          </cell>
          <cell r="D226">
            <v>1230</v>
          </cell>
        </row>
        <row r="227">
          <cell r="C227">
            <v>1230</v>
          </cell>
          <cell r="D227">
            <v>1245</v>
          </cell>
        </row>
        <row r="228">
          <cell r="C228">
            <v>1245</v>
          </cell>
          <cell r="D228">
            <v>1300</v>
          </cell>
        </row>
        <row r="229">
          <cell r="C229">
            <v>1300</v>
          </cell>
          <cell r="D229">
            <v>1315</v>
          </cell>
        </row>
        <row r="230">
          <cell r="C230">
            <v>1315</v>
          </cell>
          <cell r="D230">
            <v>1330</v>
          </cell>
        </row>
        <row r="231">
          <cell r="C231">
            <v>1330</v>
          </cell>
          <cell r="D231">
            <v>1345</v>
          </cell>
        </row>
        <row r="232">
          <cell r="C232">
            <v>1345</v>
          </cell>
          <cell r="D232">
            <v>1400</v>
          </cell>
        </row>
        <row r="233">
          <cell r="C233">
            <v>1400</v>
          </cell>
          <cell r="D233">
            <v>1415</v>
          </cell>
        </row>
        <row r="234">
          <cell r="C234">
            <v>1415</v>
          </cell>
          <cell r="D234">
            <v>1430</v>
          </cell>
        </row>
        <row r="235">
          <cell r="C235">
            <v>1430</v>
          </cell>
          <cell r="D235">
            <v>1445</v>
          </cell>
        </row>
        <row r="236">
          <cell r="C236">
            <v>1445</v>
          </cell>
          <cell r="D236">
            <v>1500</v>
          </cell>
        </row>
        <row r="237">
          <cell r="C237">
            <v>1500</v>
          </cell>
          <cell r="D237">
            <v>1515</v>
          </cell>
        </row>
        <row r="238">
          <cell r="C238">
            <v>1515</v>
          </cell>
          <cell r="D238">
            <v>1530</v>
          </cell>
        </row>
        <row r="239">
          <cell r="C239">
            <v>1530</v>
          </cell>
          <cell r="D239">
            <v>1545</v>
          </cell>
        </row>
        <row r="240">
          <cell r="C240">
            <v>1545</v>
          </cell>
          <cell r="D240">
            <v>1600</v>
          </cell>
        </row>
        <row r="241">
          <cell r="C241">
            <v>1600</v>
          </cell>
          <cell r="D241">
            <v>1615</v>
          </cell>
        </row>
        <row r="242">
          <cell r="C242">
            <v>1615</v>
          </cell>
          <cell r="D242">
            <v>1630</v>
          </cell>
        </row>
        <row r="243">
          <cell r="C243">
            <v>1630</v>
          </cell>
          <cell r="D243">
            <v>1645</v>
          </cell>
        </row>
        <row r="244">
          <cell r="C244">
            <v>1645</v>
          </cell>
          <cell r="D244">
            <v>1700</v>
          </cell>
        </row>
        <row r="245">
          <cell r="C245">
            <v>1700</v>
          </cell>
          <cell r="D245">
            <v>1715</v>
          </cell>
        </row>
        <row r="246">
          <cell r="C246">
            <v>1715</v>
          </cell>
          <cell r="D246">
            <v>1730</v>
          </cell>
        </row>
        <row r="247">
          <cell r="C247">
            <v>1730</v>
          </cell>
          <cell r="D247">
            <v>1745</v>
          </cell>
        </row>
        <row r="248">
          <cell r="C248">
            <v>1745</v>
          </cell>
          <cell r="D248">
            <v>1800</v>
          </cell>
        </row>
        <row r="249">
          <cell r="C249">
            <v>1800</v>
          </cell>
          <cell r="D249">
            <v>1815</v>
          </cell>
        </row>
        <row r="250">
          <cell r="C250">
            <v>1815</v>
          </cell>
          <cell r="D250">
            <v>1830</v>
          </cell>
        </row>
        <row r="251">
          <cell r="C251">
            <v>1830</v>
          </cell>
          <cell r="D251">
            <v>1845</v>
          </cell>
        </row>
        <row r="252">
          <cell r="C252">
            <v>1845</v>
          </cell>
          <cell r="D252">
            <v>1900</v>
          </cell>
        </row>
        <row r="253">
          <cell r="C253">
            <v>1900</v>
          </cell>
          <cell r="D253">
            <v>1915</v>
          </cell>
        </row>
        <row r="254">
          <cell r="C254">
            <v>1915</v>
          </cell>
          <cell r="D254">
            <v>1930</v>
          </cell>
        </row>
        <row r="255">
          <cell r="C255">
            <v>1930</v>
          </cell>
          <cell r="D255">
            <v>1945</v>
          </cell>
        </row>
        <row r="256">
          <cell r="C256">
            <v>1945</v>
          </cell>
          <cell r="D256">
            <v>2000</v>
          </cell>
        </row>
      </sheetData>
      <sheetData sheetId="1">
        <row r="4">
          <cell r="AB4">
            <v>12.37449597583897</v>
          </cell>
          <cell r="AC4">
            <v>11.402592812735946</v>
          </cell>
          <cell r="AD4">
            <v>21.502353451461069</v>
          </cell>
        </row>
        <row r="5">
          <cell r="AB5">
            <v>0.51598429613011776</v>
          </cell>
          <cell r="AC5">
            <v>2.1312394840157038</v>
          </cell>
          <cell r="AD5">
            <v>5.196698982453329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4" tint="-0.249977111117893"/>
  </sheetPr>
  <dimension ref="A1:BO1097"/>
  <sheetViews>
    <sheetView zoomScale="130" zoomScaleNormal="130" workbookViewId="0">
      <selection activeCell="G1097" sqref="G1097:J1097"/>
    </sheetView>
  </sheetViews>
  <sheetFormatPr baseColWidth="10" defaultRowHeight="15" x14ac:dyDescent="0.25"/>
  <cols>
    <col min="1" max="1" width="13.85546875" style="97" customWidth="1"/>
    <col min="2" max="2" width="8.28515625" style="97" customWidth="1"/>
    <col min="3" max="15" width="11.42578125" style="97"/>
    <col min="16" max="16" width="14" style="97" customWidth="1"/>
    <col min="17" max="17" width="17.28515625" style="97" customWidth="1"/>
    <col min="18" max="18" width="15.28515625" style="97" customWidth="1"/>
    <col min="19" max="16384" width="11.42578125" style="7"/>
  </cols>
  <sheetData>
    <row r="1" spans="1:67" customFormat="1" ht="15.75" customHeight="1" x14ac:dyDescent="0.25">
      <c r="A1" s="209" t="s">
        <v>31</v>
      </c>
      <c r="B1" s="210"/>
      <c r="C1" s="210" t="s">
        <v>32</v>
      </c>
      <c r="D1" s="219"/>
      <c r="E1" s="198" t="s">
        <v>37</v>
      </c>
      <c r="F1" s="199"/>
      <c r="G1" s="200"/>
      <c r="H1" s="213" t="s">
        <v>44</v>
      </c>
      <c r="I1" s="214"/>
      <c r="J1" s="11"/>
      <c r="K1" s="11"/>
      <c r="L1" s="11"/>
      <c r="M1" s="11"/>
      <c r="N1" s="11"/>
      <c r="O1" s="11"/>
      <c r="P1" s="11"/>
      <c r="Q1" s="11"/>
      <c r="R1" s="11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</row>
    <row r="2" spans="1:67" customFormat="1" ht="15" customHeight="1" thickBot="1" x14ac:dyDescent="0.3">
      <c r="A2" s="211"/>
      <c r="B2" s="212"/>
      <c r="C2" s="212"/>
      <c r="D2" s="220"/>
      <c r="E2" s="201" t="s">
        <v>38</v>
      </c>
      <c r="F2" s="202"/>
      <c r="G2" s="84" t="s">
        <v>39</v>
      </c>
      <c r="H2" s="215"/>
      <c r="I2" s="216"/>
      <c r="J2" s="11"/>
      <c r="K2" s="11"/>
      <c r="L2" s="11"/>
      <c r="M2" s="11"/>
      <c r="N2" s="11"/>
      <c r="O2" s="11"/>
      <c r="P2" s="11"/>
      <c r="Q2" s="11"/>
      <c r="R2" s="11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</row>
    <row r="3" spans="1:67" s="5" customFormat="1" ht="20.100000000000001" customHeight="1" x14ac:dyDescent="0.2">
      <c r="A3" s="73" t="s">
        <v>5</v>
      </c>
      <c r="B3" s="74" t="s">
        <v>18</v>
      </c>
      <c r="C3" s="74">
        <v>1</v>
      </c>
      <c r="D3" s="221" t="s">
        <v>57</v>
      </c>
      <c r="E3" s="203" t="s">
        <v>40</v>
      </c>
      <c r="F3" s="81">
        <v>1</v>
      </c>
      <c r="G3" s="82" t="s">
        <v>41</v>
      </c>
      <c r="H3" s="83">
        <v>0</v>
      </c>
      <c r="I3" s="83">
        <v>2400</v>
      </c>
      <c r="O3" s="10"/>
      <c r="P3" s="10"/>
      <c r="Q3" s="10"/>
      <c r="R3" s="10"/>
    </row>
    <row r="4" spans="1:67" customFormat="1" ht="20.100000000000001" customHeight="1" x14ac:dyDescent="0.25">
      <c r="A4" s="75" t="s">
        <v>6</v>
      </c>
      <c r="B4" s="76" t="s">
        <v>19</v>
      </c>
      <c r="C4" s="76">
        <v>1</v>
      </c>
      <c r="D4" s="222"/>
      <c r="E4" s="204"/>
      <c r="F4" s="67" t="s">
        <v>28</v>
      </c>
      <c r="G4" s="69" t="s">
        <v>42</v>
      </c>
      <c r="H4" s="70"/>
      <c r="I4" s="70"/>
      <c r="J4" s="11"/>
      <c r="K4" s="11"/>
      <c r="L4" s="11"/>
      <c r="M4" s="11"/>
      <c r="N4" s="11"/>
      <c r="O4" s="11"/>
      <c r="P4" s="11"/>
      <c r="Q4" s="11"/>
      <c r="R4" s="11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</row>
    <row r="5" spans="1:67" customFormat="1" ht="20.100000000000001" customHeight="1" x14ac:dyDescent="0.25">
      <c r="A5" s="75" t="s">
        <v>7</v>
      </c>
      <c r="B5" s="76" t="s">
        <v>20</v>
      </c>
      <c r="C5" s="76">
        <v>2</v>
      </c>
      <c r="D5" s="222" t="s">
        <v>58</v>
      </c>
      <c r="E5" s="217" t="s">
        <v>43</v>
      </c>
      <c r="F5" s="67">
        <v>2</v>
      </c>
      <c r="G5" s="68" t="s">
        <v>41</v>
      </c>
      <c r="H5" s="70"/>
      <c r="I5" s="70"/>
      <c r="J5" s="11"/>
      <c r="K5" s="11"/>
      <c r="L5" s="11"/>
      <c r="M5" s="11"/>
      <c r="N5" s="11"/>
      <c r="O5" s="11"/>
      <c r="P5" s="11"/>
      <c r="Q5" s="11"/>
      <c r="R5" s="11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</row>
    <row r="6" spans="1:67" customFormat="1" ht="20.100000000000001" customHeight="1" x14ac:dyDescent="0.25">
      <c r="A6" s="75" t="s">
        <v>8</v>
      </c>
      <c r="B6" s="131">
        <f>SUM('AFORO-Boy.-Calle 69B'!G137:G196)</f>
        <v>2049</v>
      </c>
      <c r="C6" s="76">
        <v>2</v>
      </c>
      <c r="D6" s="222"/>
      <c r="E6" s="218"/>
      <c r="F6" s="67" t="s">
        <v>30</v>
      </c>
      <c r="G6" s="69" t="s">
        <v>42</v>
      </c>
      <c r="H6" s="70"/>
      <c r="I6" s="70"/>
      <c r="J6" s="11"/>
      <c r="K6" s="11"/>
      <c r="L6" s="11"/>
      <c r="M6" s="11"/>
      <c r="N6" s="11"/>
      <c r="O6" s="11"/>
      <c r="P6" s="11"/>
      <c r="Q6" s="11"/>
      <c r="R6" s="11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</row>
    <row r="7" spans="1:67" customFormat="1" ht="20.100000000000001" customHeight="1" x14ac:dyDescent="0.25">
      <c r="A7" s="75" t="s">
        <v>9</v>
      </c>
      <c r="B7" s="76" t="s">
        <v>21</v>
      </c>
      <c r="C7" s="76">
        <v>2</v>
      </c>
      <c r="D7" s="222"/>
      <c r="E7" s="71"/>
      <c r="F7" s="71"/>
      <c r="G7" s="70"/>
      <c r="H7" s="70"/>
      <c r="I7" s="11"/>
      <c r="J7" s="11"/>
      <c r="K7" s="11"/>
      <c r="L7" s="11"/>
      <c r="M7" s="11"/>
      <c r="N7" s="11"/>
      <c r="O7" s="11"/>
      <c r="P7" s="11"/>
      <c r="Q7" s="11"/>
      <c r="R7" s="11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</row>
    <row r="8" spans="1:67" customFormat="1" ht="20.100000000000001" customHeight="1" x14ac:dyDescent="0.25">
      <c r="A8" s="75" t="s">
        <v>10</v>
      </c>
      <c r="B8" s="76" t="s">
        <v>22</v>
      </c>
      <c r="C8" s="76">
        <v>2</v>
      </c>
      <c r="D8" s="222"/>
      <c r="E8" s="71"/>
      <c r="F8" s="70"/>
      <c r="G8" s="70"/>
      <c r="H8" s="72"/>
      <c r="I8" s="11"/>
      <c r="J8" s="11"/>
      <c r="K8" s="11"/>
      <c r="L8" s="11"/>
      <c r="M8" s="11"/>
      <c r="N8" s="11"/>
      <c r="O8" s="11"/>
      <c r="P8" s="11"/>
      <c r="Q8" s="11"/>
      <c r="R8" s="11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</row>
    <row r="9" spans="1:67" customFormat="1" ht="20.100000000000001" customHeight="1" x14ac:dyDescent="0.25">
      <c r="A9" s="75" t="s">
        <v>11</v>
      </c>
      <c r="B9" s="76" t="s">
        <v>0</v>
      </c>
      <c r="C9" s="76">
        <v>2.5</v>
      </c>
      <c r="D9" s="226" t="s">
        <v>12</v>
      </c>
      <c r="E9" s="71"/>
      <c r="F9" s="70"/>
      <c r="G9" s="70"/>
      <c r="H9" s="72"/>
      <c r="I9" s="11"/>
      <c r="J9" s="11"/>
      <c r="K9" s="11"/>
      <c r="L9" s="11"/>
      <c r="M9" s="11"/>
      <c r="N9" s="11"/>
      <c r="O9" s="11"/>
      <c r="P9" s="11"/>
      <c r="Q9" s="11"/>
      <c r="R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</row>
    <row r="10" spans="1:67" customFormat="1" ht="20.100000000000001" customHeight="1" x14ac:dyDescent="0.25">
      <c r="A10" s="75" t="s">
        <v>12</v>
      </c>
      <c r="B10" s="76" t="s">
        <v>23</v>
      </c>
      <c r="C10" s="76">
        <v>2.5</v>
      </c>
      <c r="D10" s="226"/>
      <c r="E10" s="71"/>
      <c r="F10" s="70"/>
      <c r="G10" s="70"/>
      <c r="H10" s="72"/>
      <c r="I10" s="11"/>
      <c r="J10" s="11"/>
      <c r="K10" s="11"/>
      <c r="L10" s="11"/>
      <c r="M10" s="11"/>
      <c r="N10" s="11"/>
      <c r="O10" s="11"/>
      <c r="P10" s="11"/>
      <c r="Q10" s="11"/>
      <c r="R10" s="11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</row>
    <row r="11" spans="1:67" customFormat="1" ht="20.100000000000001" customHeight="1" x14ac:dyDescent="0.25">
      <c r="A11" s="75" t="s">
        <v>13</v>
      </c>
      <c r="B11" s="76" t="s">
        <v>24</v>
      </c>
      <c r="C11" s="76">
        <v>0.5</v>
      </c>
      <c r="D11" s="77" t="s">
        <v>13</v>
      </c>
      <c r="E11" s="71"/>
      <c r="F11" s="70"/>
      <c r="G11" s="70"/>
      <c r="H11" s="72"/>
      <c r="I11" s="11"/>
      <c r="J11" s="11"/>
      <c r="K11" s="11"/>
      <c r="L11" s="11"/>
      <c r="M11" s="11"/>
      <c r="N11" s="11"/>
      <c r="O11" s="11"/>
      <c r="P11" s="11"/>
      <c r="Q11" s="11"/>
      <c r="R11" s="11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</row>
    <row r="12" spans="1:67" customFormat="1" ht="20.100000000000001" customHeight="1" thickBot="1" x14ac:dyDescent="0.3">
      <c r="A12" s="78" t="s">
        <v>14</v>
      </c>
      <c r="B12" s="79" t="s">
        <v>25</v>
      </c>
      <c r="C12" s="79">
        <v>6</v>
      </c>
      <c r="D12" s="80"/>
      <c r="E12" s="71"/>
      <c r="F12" s="70"/>
      <c r="G12" s="70"/>
      <c r="H12" s="72"/>
      <c r="I12" s="11"/>
      <c r="J12" s="11"/>
      <c r="K12" s="11"/>
      <c r="L12" s="11"/>
      <c r="M12" s="11"/>
      <c r="N12" s="11"/>
      <c r="O12" s="11"/>
      <c r="P12" s="11"/>
      <c r="Q12" s="11"/>
      <c r="R12" s="11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</row>
    <row r="13" spans="1:67" customForma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</row>
    <row r="14" spans="1:67" customFormat="1" ht="30" customHeight="1" thickBot="1" x14ac:dyDescent="0.3">
      <c r="A14" s="208" t="s">
        <v>56</v>
      </c>
      <c r="B14" s="208"/>
      <c r="C14" s="208"/>
      <c r="D14" s="208"/>
      <c r="E14" s="208"/>
      <c r="F14" s="208"/>
      <c r="G14" s="208"/>
      <c r="H14" s="208"/>
      <c r="I14" s="208"/>
      <c r="J14" s="208"/>
      <c r="K14" s="16"/>
      <c r="L14" s="11"/>
      <c r="M14" s="11"/>
      <c r="N14" s="11"/>
      <c r="O14" s="11"/>
      <c r="P14" s="11"/>
      <c r="Q14" s="225"/>
      <c r="R14" s="225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</row>
    <row r="15" spans="1:67" s="5" customFormat="1" ht="59.25" customHeight="1" thickBot="1" x14ac:dyDescent="0.25">
      <c r="A15" s="132" t="s">
        <v>1</v>
      </c>
      <c r="B15" s="133" t="s">
        <v>2</v>
      </c>
      <c r="C15" s="207" t="s">
        <v>3</v>
      </c>
      <c r="D15" s="207"/>
      <c r="E15" s="127"/>
      <c r="F15" s="127" t="s">
        <v>4</v>
      </c>
      <c r="G15" s="127" t="s">
        <v>5</v>
      </c>
      <c r="H15" s="127" t="s">
        <v>9</v>
      </c>
      <c r="I15" s="127" t="s">
        <v>12</v>
      </c>
      <c r="J15" s="127" t="s">
        <v>13</v>
      </c>
      <c r="K15" s="227" t="s">
        <v>77</v>
      </c>
      <c r="L15" s="223" t="s">
        <v>26</v>
      </c>
      <c r="M15" s="223"/>
      <c r="N15" s="223"/>
      <c r="O15" s="223"/>
      <c r="P15" s="223" t="s">
        <v>33</v>
      </c>
      <c r="Q15" s="223" t="s">
        <v>34</v>
      </c>
      <c r="R15" s="224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</row>
    <row r="16" spans="1:67" s="5" customFormat="1" ht="42" customHeight="1" thickBot="1" x14ac:dyDescent="0.25">
      <c r="A16" s="132" t="s">
        <v>15</v>
      </c>
      <c r="B16" s="133" t="s">
        <v>55</v>
      </c>
      <c r="C16" s="205" t="s">
        <v>16</v>
      </c>
      <c r="D16" s="206"/>
      <c r="E16" s="127"/>
      <c r="F16" s="127" t="s">
        <v>17</v>
      </c>
      <c r="G16" s="127" t="s">
        <v>67</v>
      </c>
      <c r="H16" s="127" t="s">
        <v>68</v>
      </c>
      <c r="I16" s="127" t="s">
        <v>12</v>
      </c>
      <c r="J16" s="127" t="s">
        <v>13</v>
      </c>
      <c r="K16" s="227"/>
      <c r="L16" s="127" t="s">
        <v>67</v>
      </c>
      <c r="M16" s="127" t="s">
        <v>69</v>
      </c>
      <c r="N16" s="127" t="s">
        <v>70</v>
      </c>
      <c r="O16" s="127" t="s">
        <v>71</v>
      </c>
      <c r="P16" s="223"/>
      <c r="Q16" s="127" t="s">
        <v>35</v>
      </c>
      <c r="R16" s="128" t="s">
        <v>36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</row>
    <row r="17" spans="1:67" s="4" customFormat="1" ht="16.5" customHeight="1" x14ac:dyDescent="0.2">
      <c r="A17" s="98">
        <v>41022</v>
      </c>
      <c r="B17" s="65" t="s">
        <v>73</v>
      </c>
      <c r="C17" s="53">
        <v>500</v>
      </c>
      <c r="D17" s="53">
        <v>515</v>
      </c>
      <c r="E17" s="54" t="s">
        <v>27</v>
      </c>
      <c r="F17" s="54">
        <v>1</v>
      </c>
      <c r="G17" s="99">
        <v>0</v>
      </c>
      <c r="H17" s="99">
        <v>0</v>
      </c>
      <c r="I17" s="99">
        <v>0</v>
      </c>
      <c r="J17" s="99">
        <v>0</v>
      </c>
      <c r="K17" s="54">
        <f t="shared" ref="K17:K88" si="0">SUM(G17:J17)</f>
        <v>0</v>
      </c>
      <c r="L17" s="54">
        <f t="shared" ref="L17:L80" si="1">ROUNDUP(G17*$C$3,0)</f>
        <v>0</v>
      </c>
      <c r="M17" s="54">
        <f t="shared" ref="M17:M80" si="2">ROUNDUP($C$7*H17,0)</f>
        <v>0</v>
      </c>
      <c r="N17" s="54">
        <f t="shared" ref="N17:N80" si="3">ROUNDUP(I17*$C$10,0)</f>
        <v>0</v>
      </c>
      <c r="O17" s="54">
        <f t="shared" ref="O17:O80" si="4">ROUNDUP(J17*$C$11,0)</f>
        <v>0</v>
      </c>
      <c r="P17" s="54">
        <f t="shared" ref="P17:P88" si="5">SUM(L17:O17)</f>
        <v>0</v>
      </c>
      <c r="Q17" s="54">
        <f t="shared" ref="Q17:Q88" si="6">SUM(L17:N17)</f>
        <v>0</v>
      </c>
      <c r="R17" s="55">
        <f>O17</f>
        <v>0</v>
      </c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</row>
    <row r="18" spans="1:67" s="4" customFormat="1" ht="16.5" customHeight="1" x14ac:dyDescent="0.2">
      <c r="A18" s="100">
        <v>41022</v>
      </c>
      <c r="B18" s="66" t="s">
        <v>73</v>
      </c>
      <c r="C18" s="56">
        <v>515</v>
      </c>
      <c r="D18" s="56">
        <v>530</v>
      </c>
      <c r="E18" s="57" t="s">
        <v>27</v>
      </c>
      <c r="F18" s="57">
        <v>1</v>
      </c>
      <c r="G18" s="101">
        <v>0</v>
      </c>
      <c r="H18" s="101">
        <v>0</v>
      </c>
      <c r="I18" s="101">
        <v>0</v>
      </c>
      <c r="J18" s="101">
        <v>0</v>
      </c>
      <c r="K18" s="57">
        <f t="shared" si="0"/>
        <v>0</v>
      </c>
      <c r="L18" s="57">
        <f t="shared" si="1"/>
        <v>0</v>
      </c>
      <c r="M18" s="57">
        <f t="shared" si="2"/>
        <v>0</v>
      </c>
      <c r="N18" s="57">
        <f t="shared" si="3"/>
        <v>0</v>
      </c>
      <c r="O18" s="57">
        <f t="shared" si="4"/>
        <v>0</v>
      </c>
      <c r="P18" s="57">
        <f t="shared" si="5"/>
        <v>0</v>
      </c>
      <c r="Q18" s="57">
        <f t="shared" si="6"/>
        <v>0</v>
      </c>
      <c r="R18" s="58">
        <f t="shared" ref="R18:R80" si="7">O18</f>
        <v>0</v>
      </c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</row>
    <row r="19" spans="1:67" s="4" customFormat="1" ht="16.5" customHeight="1" x14ac:dyDescent="0.2">
      <c r="A19" s="100">
        <v>41022</v>
      </c>
      <c r="B19" s="66" t="s">
        <v>73</v>
      </c>
      <c r="C19" s="56">
        <v>530</v>
      </c>
      <c r="D19" s="56">
        <v>545</v>
      </c>
      <c r="E19" s="57" t="s">
        <v>27</v>
      </c>
      <c r="F19" s="57">
        <v>1</v>
      </c>
      <c r="G19" s="101">
        <v>0</v>
      </c>
      <c r="H19" s="101">
        <v>0</v>
      </c>
      <c r="I19" s="101">
        <v>0</v>
      </c>
      <c r="J19" s="101">
        <v>0</v>
      </c>
      <c r="K19" s="57">
        <f t="shared" si="0"/>
        <v>0</v>
      </c>
      <c r="L19" s="57">
        <f t="shared" si="1"/>
        <v>0</v>
      </c>
      <c r="M19" s="57">
        <f t="shared" si="2"/>
        <v>0</v>
      </c>
      <c r="N19" s="57">
        <f t="shared" si="3"/>
        <v>0</v>
      </c>
      <c r="O19" s="57">
        <f t="shared" si="4"/>
        <v>0</v>
      </c>
      <c r="P19" s="57">
        <f t="shared" si="5"/>
        <v>0</v>
      </c>
      <c r="Q19" s="57">
        <f t="shared" si="6"/>
        <v>0</v>
      </c>
      <c r="R19" s="58">
        <f t="shared" si="7"/>
        <v>0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</row>
    <row r="20" spans="1:67" s="4" customFormat="1" ht="16.5" customHeight="1" x14ac:dyDescent="0.2">
      <c r="A20" s="100">
        <v>41022</v>
      </c>
      <c r="B20" s="66" t="s">
        <v>73</v>
      </c>
      <c r="C20" s="56">
        <v>545</v>
      </c>
      <c r="D20" s="56">
        <v>600</v>
      </c>
      <c r="E20" s="57" t="s">
        <v>27</v>
      </c>
      <c r="F20" s="57">
        <v>1</v>
      </c>
      <c r="G20" s="101">
        <v>0</v>
      </c>
      <c r="H20" s="101">
        <v>0</v>
      </c>
      <c r="I20" s="101">
        <v>0</v>
      </c>
      <c r="J20" s="101">
        <v>0</v>
      </c>
      <c r="K20" s="57">
        <f t="shared" si="0"/>
        <v>0</v>
      </c>
      <c r="L20" s="57">
        <f t="shared" si="1"/>
        <v>0</v>
      </c>
      <c r="M20" s="57">
        <f t="shared" si="2"/>
        <v>0</v>
      </c>
      <c r="N20" s="57">
        <f t="shared" si="3"/>
        <v>0</v>
      </c>
      <c r="O20" s="57">
        <f t="shared" si="4"/>
        <v>0</v>
      </c>
      <c r="P20" s="57">
        <f t="shared" si="5"/>
        <v>0</v>
      </c>
      <c r="Q20" s="57">
        <f t="shared" si="6"/>
        <v>0</v>
      </c>
      <c r="R20" s="58">
        <f t="shared" si="7"/>
        <v>0</v>
      </c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</row>
    <row r="21" spans="1:67" s="4" customFormat="1" ht="15.75" customHeight="1" x14ac:dyDescent="0.2">
      <c r="A21" s="100">
        <v>41022</v>
      </c>
      <c r="B21" s="66" t="s">
        <v>73</v>
      </c>
      <c r="C21" s="56">
        <v>600</v>
      </c>
      <c r="D21" s="56">
        <v>615</v>
      </c>
      <c r="E21" s="57" t="s">
        <v>27</v>
      </c>
      <c r="F21" s="57">
        <v>1</v>
      </c>
      <c r="G21" s="101">
        <v>106</v>
      </c>
      <c r="H21" s="101">
        <v>69</v>
      </c>
      <c r="I21" s="101">
        <v>37</v>
      </c>
      <c r="J21" s="101">
        <v>21</v>
      </c>
      <c r="K21" s="57">
        <f t="shared" si="0"/>
        <v>233</v>
      </c>
      <c r="L21" s="57">
        <f t="shared" si="1"/>
        <v>106</v>
      </c>
      <c r="M21" s="57">
        <f t="shared" si="2"/>
        <v>138</v>
      </c>
      <c r="N21" s="57">
        <f t="shared" si="3"/>
        <v>93</v>
      </c>
      <c r="O21" s="57">
        <f t="shared" si="4"/>
        <v>11</v>
      </c>
      <c r="P21" s="57">
        <f t="shared" si="5"/>
        <v>348</v>
      </c>
      <c r="Q21" s="57">
        <f t="shared" si="6"/>
        <v>337</v>
      </c>
      <c r="R21" s="58">
        <f t="shared" si="7"/>
        <v>11</v>
      </c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</row>
    <row r="22" spans="1:67" s="4" customFormat="1" ht="15.75" customHeight="1" x14ac:dyDescent="0.2">
      <c r="A22" s="100">
        <v>41022</v>
      </c>
      <c r="B22" s="66" t="s">
        <v>73</v>
      </c>
      <c r="C22" s="56">
        <v>615</v>
      </c>
      <c r="D22" s="56">
        <v>630</v>
      </c>
      <c r="E22" s="57" t="s">
        <v>27</v>
      </c>
      <c r="F22" s="57">
        <v>1</v>
      </c>
      <c r="G22" s="101">
        <v>81</v>
      </c>
      <c r="H22" s="101">
        <v>81</v>
      </c>
      <c r="I22" s="101">
        <v>56</v>
      </c>
      <c r="J22" s="101">
        <v>11</v>
      </c>
      <c r="K22" s="57">
        <f t="shared" si="0"/>
        <v>229</v>
      </c>
      <c r="L22" s="57">
        <f t="shared" si="1"/>
        <v>81</v>
      </c>
      <c r="M22" s="57">
        <f t="shared" si="2"/>
        <v>162</v>
      </c>
      <c r="N22" s="57">
        <f t="shared" si="3"/>
        <v>140</v>
      </c>
      <c r="O22" s="57">
        <f t="shared" si="4"/>
        <v>6</v>
      </c>
      <c r="P22" s="57">
        <f t="shared" si="5"/>
        <v>389</v>
      </c>
      <c r="Q22" s="57">
        <f t="shared" si="6"/>
        <v>383</v>
      </c>
      <c r="R22" s="58">
        <f t="shared" si="7"/>
        <v>6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</row>
    <row r="23" spans="1:67" s="4" customFormat="1" ht="15.75" customHeight="1" x14ac:dyDescent="0.2">
      <c r="A23" s="100">
        <v>41022</v>
      </c>
      <c r="B23" s="66" t="s">
        <v>73</v>
      </c>
      <c r="C23" s="56">
        <v>630</v>
      </c>
      <c r="D23" s="56">
        <v>645</v>
      </c>
      <c r="E23" s="57" t="s">
        <v>27</v>
      </c>
      <c r="F23" s="57">
        <v>1</v>
      </c>
      <c r="G23" s="101">
        <v>186</v>
      </c>
      <c r="H23" s="101">
        <v>180</v>
      </c>
      <c r="I23" s="101">
        <v>87</v>
      </c>
      <c r="J23" s="101">
        <v>17</v>
      </c>
      <c r="K23" s="57">
        <f t="shared" si="0"/>
        <v>470</v>
      </c>
      <c r="L23" s="57">
        <f t="shared" si="1"/>
        <v>186</v>
      </c>
      <c r="M23" s="57">
        <f t="shared" si="2"/>
        <v>360</v>
      </c>
      <c r="N23" s="57">
        <f t="shared" si="3"/>
        <v>218</v>
      </c>
      <c r="O23" s="57">
        <f t="shared" si="4"/>
        <v>9</v>
      </c>
      <c r="P23" s="57">
        <f t="shared" si="5"/>
        <v>773</v>
      </c>
      <c r="Q23" s="57">
        <f t="shared" si="6"/>
        <v>764</v>
      </c>
      <c r="R23" s="58">
        <f t="shared" si="7"/>
        <v>9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</row>
    <row r="24" spans="1:67" s="4" customFormat="1" ht="15.75" customHeight="1" x14ac:dyDescent="0.2">
      <c r="A24" s="100">
        <v>41022</v>
      </c>
      <c r="B24" s="66" t="s">
        <v>73</v>
      </c>
      <c r="C24" s="56">
        <v>645</v>
      </c>
      <c r="D24" s="56">
        <v>700</v>
      </c>
      <c r="E24" s="57" t="s">
        <v>27</v>
      </c>
      <c r="F24" s="57">
        <v>1</v>
      </c>
      <c r="G24" s="101">
        <v>128</v>
      </c>
      <c r="H24" s="101">
        <v>116</v>
      </c>
      <c r="I24" s="101">
        <v>48</v>
      </c>
      <c r="J24" s="101">
        <v>44</v>
      </c>
      <c r="K24" s="57">
        <f t="shared" si="0"/>
        <v>336</v>
      </c>
      <c r="L24" s="57">
        <f t="shared" si="1"/>
        <v>128</v>
      </c>
      <c r="M24" s="57">
        <f t="shared" si="2"/>
        <v>232</v>
      </c>
      <c r="N24" s="57">
        <f t="shared" si="3"/>
        <v>120</v>
      </c>
      <c r="O24" s="57">
        <f t="shared" si="4"/>
        <v>22</v>
      </c>
      <c r="P24" s="57">
        <f t="shared" si="5"/>
        <v>502</v>
      </c>
      <c r="Q24" s="57">
        <f t="shared" si="6"/>
        <v>480</v>
      </c>
      <c r="R24" s="58">
        <f t="shared" si="7"/>
        <v>22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</row>
    <row r="25" spans="1:67" s="4" customFormat="1" ht="15.75" customHeight="1" x14ac:dyDescent="0.2">
      <c r="A25" s="100">
        <v>41022</v>
      </c>
      <c r="B25" s="66" t="s">
        <v>73</v>
      </c>
      <c r="C25" s="56">
        <v>700</v>
      </c>
      <c r="D25" s="56">
        <v>715</v>
      </c>
      <c r="E25" s="57" t="s">
        <v>27</v>
      </c>
      <c r="F25" s="57">
        <v>1</v>
      </c>
      <c r="G25" s="101">
        <v>137</v>
      </c>
      <c r="H25" s="101">
        <v>70</v>
      </c>
      <c r="I25" s="101">
        <v>40</v>
      </c>
      <c r="J25" s="101">
        <v>30</v>
      </c>
      <c r="K25" s="57">
        <f t="shared" si="0"/>
        <v>277</v>
      </c>
      <c r="L25" s="57">
        <f t="shared" si="1"/>
        <v>137</v>
      </c>
      <c r="M25" s="57">
        <f t="shared" si="2"/>
        <v>140</v>
      </c>
      <c r="N25" s="57">
        <f t="shared" si="3"/>
        <v>100</v>
      </c>
      <c r="O25" s="57">
        <f t="shared" si="4"/>
        <v>15</v>
      </c>
      <c r="P25" s="57">
        <f t="shared" si="5"/>
        <v>392</v>
      </c>
      <c r="Q25" s="57">
        <f t="shared" si="6"/>
        <v>377</v>
      </c>
      <c r="R25" s="58">
        <f t="shared" si="7"/>
        <v>15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</row>
    <row r="26" spans="1:67" s="4" customFormat="1" ht="15.75" customHeight="1" x14ac:dyDescent="0.2">
      <c r="A26" s="100">
        <v>41022</v>
      </c>
      <c r="B26" s="66" t="s">
        <v>73</v>
      </c>
      <c r="C26" s="56">
        <v>715</v>
      </c>
      <c r="D26" s="56">
        <v>730</v>
      </c>
      <c r="E26" s="57" t="s">
        <v>27</v>
      </c>
      <c r="F26" s="57">
        <v>1</v>
      </c>
      <c r="G26" s="101">
        <v>81</v>
      </c>
      <c r="H26" s="101">
        <v>93</v>
      </c>
      <c r="I26" s="101">
        <v>49</v>
      </c>
      <c r="J26" s="101">
        <v>21</v>
      </c>
      <c r="K26" s="57">
        <f t="shared" si="0"/>
        <v>244</v>
      </c>
      <c r="L26" s="57">
        <f t="shared" si="1"/>
        <v>81</v>
      </c>
      <c r="M26" s="57">
        <f t="shared" si="2"/>
        <v>186</v>
      </c>
      <c r="N26" s="57">
        <f t="shared" si="3"/>
        <v>123</v>
      </c>
      <c r="O26" s="57">
        <f t="shared" si="4"/>
        <v>11</v>
      </c>
      <c r="P26" s="57">
        <f t="shared" si="5"/>
        <v>401</v>
      </c>
      <c r="Q26" s="57">
        <f t="shared" si="6"/>
        <v>390</v>
      </c>
      <c r="R26" s="58">
        <f t="shared" si="7"/>
        <v>11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</row>
    <row r="27" spans="1:67" s="4" customFormat="1" ht="15.75" customHeight="1" x14ac:dyDescent="0.2">
      <c r="A27" s="100">
        <v>41022</v>
      </c>
      <c r="B27" s="66" t="s">
        <v>73</v>
      </c>
      <c r="C27" s="56">
        <v>730</v>
      </c>
      <c r="D27" s="56">
        <v>745</v>
      </c>
      <c r="E27" s="57" t="s">
        <v>27</v>
      </c>
      <c r="F27" s="57">
        <v>1</v>
      </c>
      <c r="G27" s="101">
        <v>95</v>
      </c>
      <c r="H27" s="101">
        <v>92</v>
      </c>
      <c r="I27" s="101">
        <v>36</v>
      </c>
      <c r="J27" s="101">
        <v>26</v>
      </c>
      <c r="K27" s="57">
        <f t="shared" si="0"/>
        <v>249</v>
      </c>
      <c r="L27" s="57">
        <f t="shared" si="1"/>
        <v>95</v>
      </c>
      <c r="M27" s="57">
        <f t="shared" si="2"/>
        <v>184</v>
      </c>
      <c r="N27" s="57">
        <f t="shared" si="3"/>
        <v>90</v>
      </c>
      <c r="O27" s="57">
        <f t="shared" si="4"/>
        <v>13</v>
      </c>
      <c r="P27" s="57">
        <f t="shared" si="5"/>
        <v>382</v>
      </c>
      <c r="Q27" s="57">
        <f t="shared" si="6"/>
        <v>369</v>
      </c>
      <c r="R27" s="58">
        <f t="shared" si="7"/>
        <v>13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</row>
    <row r="28" spans="1:67" s="4" customFormat="1" ht="15.75" customHeight="1" x14ac:dyDescent="0.2">
      <c r="A28" s="100">
        <v>41022</v>
      </c>
      <c r="B28" s="66" t="s">
        <v>73</v>
      </c>
      <c r="C28" s="56">
        <v>745</v>
      </c>
      <c r="D28" s="56">
        <v>800</v>
      </c>
      <c r="E28" s="57" t="s">
        <v>27</v>
      </c>
      <c r="F28" s="57">
        <v>1</v>
      </c>
      <c r="G28" s="101">
        <v>105</v>
      </c>
      <c r="H28" s="101">
        <v>98</v>
      </c>
      <c r="I28" s="101">
        <v>33</v>
      </c>
      <c r="J28" s="101">
        <v>8</v>
      </c>
      <c r="K28" s="57">
        <f t="shared" si="0"/>
        <v>244</v>
      </c>
      <c r="L28" s="57">
        <f t="shared" si="1"/>
        <v>105</v>
      </c>
      <c r="M28" s="57">
        <f t="shared" si="2"/>
        <v>196</v>
      </c>
      <c r="N28" s="57">
        <f t="shared" si="3"/>
        <v>83</v>
      </c>
      <c r="O28" s="57">
        <f t="shared" si="4"/>
        <v>4</v>
      </c>
      <c r="P28" s="57">
        <f t="shared" si="5"/>
        <v>388</v>
      </c>
      <c r="Q28" s="57">
        <f t="shared" si="6"/>
        <v>384</v>
      </c>
      <c r="R28" s="58">
        <f t="shared" si="7"/>
        <v>4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</row>
    <row r="29" spans="1:67" s="4" customFormat="1" ht="15.75" customHeight="1" x14ac:dyDescent="0.2">
      <c r="A29" s="100">
        <v>41022</v>
      </c>
      <c r="B29" s="66" t="s">
        <v>73</v>
      </c>
      <c r="C29" s="56">
        <v>800</v>
      </c>
      <c r="D29" s="56">
        <v>815</v>
      </c>
      <c r="E29" s="57" t="s">
        <v>27</v>
      </c>
      <c r="F29" s="57">
        <v>1</v>
      </c>
      <c r="G29" s="101">
        <v>84</v>
      </c>
      <c r="H29" s="101">
        <v>98</v>
      </c>
      <c r="I29" s="101">
        <v>52</v>
      </c>
      <c r="J29" s="101">
        <v>11</v>
      </c>
      <c r="K29" s="57">
        <f t="shared" si="0"/>
        <v>245</v>
      </c>
      <c r="L29" s="57">
        <f t="shared" si="1"/>
        <v>84</v>
      </c>
      <c r="M29" s="57">
        <f t="shared" si="2"/>
        <v>196</v>
      </c>
      <c r="N29" s="57">
        <f t="shared" si="3"/>
        <v>130</v>
      </c>
      <c r="O29" s="57">
        <f t="shared" si="4"/>
        <v>6</v>
      </c>
      <c r="P29" s="57">
        <f t="shared" si="5"/>
        <v>416</v>
      </c>
      <c r="Q29" s="57">
        <f t="shared" si="6"/>
        <v>410</v>
      </c>
      <c r="R29" s="58">
        <f t="shared" si="7"/>
        <v>6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</row>
    <row r="30" spans="1:67" s="4" customFormat="1" ht="15.75" customHeight="1" x14ac:dyDescent="0.2">
      <c r="A30" s="100">
        <v>41022</v>
      </c>
      <c r="B30" s="66" t="s">
        <v>73</v>
      </c>
      <c r="C30" s="56">
        <v>815</v>
      </c>
      <c r="D30" s="56">
        <v>830</v>
      </c>
      <c r="E30" s="57" t="s">
        <v>27</v>
      </c>
      <c r="F30" s="57">
        <v>1</v>
      </c>
      <c r="G30" s="101">
        <v>71</v>
      </c>
      <c r="H30" s="101">
        <v>54</v>
      </c>
      <c r="I30" s="101">
        <v>46</v>
      </c>
      <c r="J30" s="101">
        <v>27</v>
      </c>
      <c r="K30" s="57">
        <f t="shared" si="0"/>
        <v>198</v>
      </c>
      <c r="L30" s="57">
        <f t="shared" si="1"/>
        <v>71</v>
      </c>
      <c r="M30" s="57">
        <f t="shared" si="2"/>
        <v>108</v>
      </c>
      <c r="N30" s="57">
        <f t="shared" si="3"/>
        <v>115</v>
      </c>
      <c r="O30" s="57">
        <f t="shared" si="4"/>
        <v>14</v>
      </c>
      <c r="P30" s="57">
        <f t="shared" si="5"/>
        <v>308</v>
      </c>
      <c r="Q30" s="57">
        <f t="shared" si="6"/>
        <v>294</v>
      </c>
      <c r="R30" s="58">
        <f t="shared" si="7"/>
        <v>14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</row>
    <row r="31" spans="1:67" s="4" customFormat="1" ht="15.75" customHeight="1" x14ac:dyDescent="0.2">
      <c r="A31" s="100">
        <v>41022</v>
      </c>
      <c r="B31" s="66" t="s">
        <v>73</v>
      </c>
      <c r="C31" s="56">
        <v>830</v>
      </c>
      <c r="D31" s="56">
        <v>845</v>
      </c>
      <c r="E31" s="57" t="s">
        <v>27</v>
      </c>
      <c r="F31" s="57">
        <v>1</v>
      </c>
      <c r="G31" s="101">
        <v>79</v>
      </c>
      <c r="H31" s="101">
        <v>76</v>
      </c>
      <c r="I31" s="101">
        <v>47</v>
      </c>
      <c r="J31" s="101">
        <v>20</v>
      </c>
      <c r="K31" s="57">
        <f t="shared" si="0"/>
        <v>222</v>
      </c>
      <c r="L31" s="57">
        <f t="shared" si="1"/>
        <v>79</v>
      </c>
      <c r="M31" s="57">
        <f t="shared" si="2"/>
        <v>152</v>
      </c>
      <c r="N31" s="57">
        <f t="shared" si="3"/>
        <v>118</v>
      </c>
      <c r="O31" s="57">
        <f t="shared" si="4"/>
        <v>10</v>
      </c>
      <c r="P31" s="57">
        <f t="shared" si="5"/>
        <v>359</v>
      </c>
      <c r="Q31" s="57">
        <f t="shared" si="6"/>
        <v>349</v>
      </c>
      <c r="R31" s="58">
        <f t="shared" si="7"/>
        <v>10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</row>
    <row r="32" spans="1:67" s="4" customFormat="1" ht="15.75" customHeight="1" x14ac:dyDescent="0.2">
      <c r="A32" s="100">
        <v>41022</v>
      </c>
      <c r="B32" s="66" t="s">
        <v>73</v>
      </c>
      <c r="C32" s="56">
        <v>845</v>
      </c>
      <c r="D32" s="56">
        <v>900</v>
      </c>
      <c r="E32" s="57" t="s">
        <v>27</v>
      </c>
      <c r="F32" s="57">
        <v>1</v>
      </c>
      <c r="G32" s="101">
        <v>72</v>
      </c>
      <c r="H32" s="101">
        <v>89</v>
      </c>
      <c r="I32" s="101">
        <v>22</v>
      </c>
      <c r="J32" s="101">
        <v>10</v>
      </c>
      <c r="K32" s="57">
        <f t="shared" si="0"/>
        <v>193</v>
      </c>
      <c r="L32" s="57">
        <f t="shared" si="1"/>
        <v>72</v>
      </c>
      <c r="M32" s="57">
        <f t="shared" si="2"/>
        <v>178</v>
      </c>
      <c r="N32" s="57">
        <f t="shared" si="3"/>
        <v>55</v>
      </c>
      <c r="O32" s="57">
        <f t="shared" si="4"/>
        <v>5</v>
      </c>
      <c r="P32" s="57">
        <f t="shared" si="5"/>
        <v>310</v>
      </c>
      <c r="Q32" s="57">
        <f t="shared" si="6"/>
        <v>305</v>
      </c>
      <c r="R32" s="58">
        <f t="shared" si="7"/>
        <v>5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</row>
    <row r="33" spans="1:67" s="4" customFormat="1" ht="15.75" customHeight="1" x14ac:dyDescent="0.2">
      <c r="A33" s="100">
        <v>41022</v>
      </c>
      <c r="B33" s="66" t="s">
        <v>73</v>
      </c>
      <c r="C33" s="56">
        <v>900</v>
      </c>
      <c r="D33" s="56">
        <v>915</v>
      </c>
      <c r="E33" s="57" t="s">
        <v>27</v>
      </c>
      <c r="F33" s="57">
        <v>1</v>
      </c>
      <c r="G33" s="101">
        <v>78</v>
      </c>
      <c r="H33" s="101">
        <v>88</v>
      </c>
      <c r="I33" s="101">
        <v>35</v>
      </c>
      <c r="J33" s="101">
        <v>23</v>
      </c>
      <c r="K33" s="57">
        <f t="shared" si="0"/>
        <v>224</v>
      </c>
      <c r="L33" s="57">
        <f t="shared" si="1"/>
        <v>78</v>
      </c>
      <c r="M33" s="57">
        <f t="shared" si="2"/>
        <v>176</v>
      </c>
      <c r="N33" s="57">
        <f t="shared" si="3"/>
        <v>88</v>
      </c>
      <c r="O33" s="57">
        <f t="shared" si="4"/>
        <v>12</v>
      </c>
      <c r="P33" s="57">
        <f t="shared" si="5"/>
        <v>354</v>
      </c>
      <c r="Q33" s="57">
        <f t="shared" si="6"/>
        <v>342</v>
      </c>
      <c r="R33" s="58">
        <f t="shared" si="7"/>
        <v>12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</row>
    <row r="34" spans="1:67" s="4" customFormat="1" ht="15.75" customHeight="1" x14ac:dyDescent="0.2">
      <c r="A34" s="100">
        <v>41022</v>
      </c>
      <c r="B34" s="66" t="s">
        <v>73</v>
      </c>
      <c r="C34" s="56">
        <v>915</v>
      </c>
      <c r="D34" s="56">
        <v>930</v>
      </c>
      <c r="E34" s="57" t="s">
        <v>27</v>
      </c>
      <c r="F34" s="57">
        <v>1</v>
      </c>
      <c r="G34" s="101">
        <v>109</v>
      </c>
      <c r="H34" s="101">
        <v>73</v>
      </c>
      <c r="I34" s="101">
        <v>36</v>
      </c>
      <c r="J34" s="101">
        <v>14</v>
      </c>
      <c r="K34" s="57">
        <f t="shared" si="0"/>
        <v>232</v>
      </c>
      <c r="L34" s="57">
        <f t="shared" si="1"/>
        <v>109</v>
      </c>
      <c r="M34" s="57">
        <f t="shared" si="2"/>
        <v>146</v>
      </c>
      <c r="N34" s="57">
        <f t="shared" si="3"/>
        <v>90</v>
      </c>
      <c r="O34" s="57">
        <f t="shared" si="4"/>
        <v>7</v>
      </c>
      <c r="P34" s="57">
        <f t="shared" si="5"/>
        <v>352</v>
      </c>
      <c r="Q34" s="57">
        <f t="shared" si="6"/>
        <v>345</v>
      </c>
      <c r="R34" s="58">
        <f t="shared" si="7"/>
        <v>7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</row>
    <row r="35" spans="1:67" s="4" customFormat="1" ht="15.75" customHeight="1" x14ac:dyDescent="0.2">
      <c r="A35" s="100">
        <v>41022</v>
      </c>
      <c r="B35" s="66" t="s">
        <v>73</v>
      </c>
      <c r="C35" s="56">
        <v>930</v>
      </c>
      <c r="D35" s="56">
        <v>945</v>
      </c>
      <c r="E35" s="57" t="s">
        <v>27</v>
      </c>
      <c r="F35" s="57">
        <v>1</v>
      </c>
      <c r="G35" s="101">
        <v>68</v>
      </c>
      <c r="H35" s="101">
        <v>95</v>
      </c>
      <c r="I35" s="101">
        <v>24</v>
      </c>
      <c r="J35" s="101">
        <v>22</v>
      </c>
      <c r="K35" s="57">
        <f t="shared" si="0"/>
        <v>209</v>
      </c>
      <c r="L35" s="57">
        <f t="shared" si="1"/>
        <v>68</v>
      </c>
      <c r="M35" s="57">
        <f t="shared" si="2"/>
        <v>190</v>
      </c>
      <c r="N35" s="57">
        <f t="shared" si="3"/>
        <v>60</v>
      </c>
      <c r="O35" s="57">
        <f t="shared" si="4"/>
        <v>11</v>
      </c>
      <c r="P35" s="57">
        <f t="shared" si="5"/>
        <v>329</v>
      </c>
      <c r="Q35" s="57">
        <f t="shared" si="6"/>
        <v>318</v>
      </c>
      <c r="R35" s="58">
        <f t="shared" si="7"/>
        <v>11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</row>
    <row r="36" spans="1:67" s="4" customFormat="1" ht="15.75" customHeight="1" x14ac:dyDescent="0.2">
      <c r="A36" s="100">
        <v>41022</v>
      </c>
      <c r="B36" s="66" t="s">
        <v>73</v>
      </c>
      <c r="C36" s="56">
        <v>945</v>
      </c>
      <c r="D36" s="56">
        <v>1000</v>
      </c>
      <c r="E36" s="57" t="s">
        <v>27</v>
      </c>
      <c r="F36" s="57">
        <v>1</v>
      </c>
      <c r="G36" s="101">
        <v>89</v>
      </c>
      <c r="H36" s="101">
        <v>80</v>
      </c>
      <c r="I36" s="101">
        <v>20</v>
      </c>
      <c r="J36" s="101">
        <v>29</v>
      </c>
      <c r="K36" s="57">
        <f t="shared" si="0"/>
        <v>218</v>
      </c>
      <c r="L36" s="57">
        <f t="shared" si="1"/>
        <v>89</v>
      </c>
      <c r="M36" s="57">
        <f t="shared" si="2"/>
        <v>160</v>
      </c>
      <c r="N36" s="57">
        <f t="shared" si="3"/>
        <v>50</v>
      </c>
      <c r="O36" s="57">
        <f t="shared" si="4"/>
        <v>15</v>
      </c>
      <c r="P36" s="57">
        <f t="shared" si="5"/>
        <v>314</v>
      </c>
      <c r="Q36" s="57">
        <f t="shared" si="6"/>
        <v>299</v>
      </c>
      <c r="R36" s="58">
        <f t="shared" si="7"/>
        <v>15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</row>
    <row r="37" spans="1:67" s="4" customFormat="1" ht="15.75" customHeight="1" x14ac:dyDescent="0.2">
      <c r="A37" s="100">
        <v>41022</v>
      </c>
      <c r="B37" s="66" t="s">
        <v>73</v>
      </c>
      <c r="C37" s="56">
        <v>1000</v>
      </c>
      <c r="D37" s="56">
        <v>1015</v>
      </c>
      <c r="E37" s="57" t="s">
        <v>27</v>
      </c>
      <c r="F37" s="57">
        <v>1</v>
      </c>
      <c r="G37" s="101">
        <v>85</v>
      </c>
      <c r="H37" s="101">
        <v>73</v>
      </c>
      <c r="I37" s="101">
        <v>43</v>
      </c>
      <c r="J37" s="101">
        <v>13</v>
      </c>
      <c r="K37" s="57">
        <f t="shared" si="0"/>
        <v>214</v>
      </c>
      <c r="L37" s="57">
        <f t="shared" si="1"/>
        <v>85</v>
      </c>
      <c r="M37" s="57">
        <f t="shared" si="2"/>
        <v>146</v>
      </c>
      <c r="N37" s="57">
        <f t="shared" si="3"/>
        <v>108</v>
      </c>
      <c r="O37" s="57">
        <f t="shared" si="4"/>
        <v>7</v>
      </c>
      <c r="P37" s="57">
        <f t="shared" si="5"/>
        <v>346</v>
      </c>
      <c r="Q37" s="57">
        <f t="shared" si="6"/>
        <v>339</v>
      </c>
      <c r="R37" s="58">
        <f t="shared" si="7"/>
        <v>7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</row>
    <row r="38" spans="1:67" s="4" customFormat="1" ht="15.75" customHeight="1" x14ac:dyDescent="0.2">
      <c r="A38" s="100">
        <v>41022</v>
      </c>
      <c r="B38" s="66" t="s">
        <v>73</v>
      </c>
      <c r="C38" s="56">
        <v>1015</v>
      </c>
      <c r="D38" s="56">
        <v>1030</v>
      </c>
      <c r="E38" s="57" t="s">
        <v>27</v>
      </c>
      <c r="F38" s="57">
        <v>1</v>
      </c>
      <c r="G38" s="101">
        <v>72</v>
      </c>
      <c r="H38" s="101">
        <v>112</v>
      </c>
      <c r="I38" s="101">
        <v>54</v>
      </c>
      <c r="J38" s="101">
        <v>9</v>
      </c>
      <c r="K38" s="57">
        <f t="shared" si="0"/>
        <v>247</v>
      </c>
      <c r="L38" s="57">
        <f t="shared" si="1"/>
        <v>72</v>
      </c>
      <c r="M38" s="57">
        <f t="shared" si="2"/>
        <v>224</v>
      </c>
      <c r="N38" s="57">
        <f t="shared" si="3"/>
        <v>135</v>
      </c>
      <c r="O38" s="57">
        <f t="shared" si="4"/>
        <v>5</v>
      </c>
      <c r="P38" s="57">
        <f t="shared" si="5"/>
        <v>436</v>
      </c>
      <c r="Q38" s="57">
        <f t="shared" si="6"/>
        <v>431</v>
      </c>
      <c r="R38" s="58">
        <f t="shared" si="7"/>
        <v>5</v>
      </c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</row>
    <row r="39" spans="1:67" s="4" customFormat="1" ht="15.75" customHeight="1" x14ac:dyDescent="0.2">
      <c r="A39" s="100">
        <v>41022</v>
      </c>
      <c r="B39" s="66" t="s">
        <v>73</v>
      </c>
      <c r="C39" s="56">
        <v>1030</v>
      </c>
      <c r="D39" s="56">
        <v>1045</v>
      </c>
      <c r="E39" s="57" t="s">
        <v>27</v>
      </c>
      <c r="F39" s="57">
        <v>1</v>
      </c>
      <c r="G39" s="101">
        <v>59</v>
      </c>
      <c r="H39" s="101">
        <v>80</v>
      </c>
      <c r="I39" s="101">
        <v>75</v>
      </c>
      <c r="J39" s="101">
        <v>16</v>
      </c>
      <c r="K39" s="57">
        <f t="shared" si="0"/>
        <v>230</v>
      </c>
      <c r="L39" s="57">
        <f t="shared" si="1"/>
        <v>59</v>
      </c>
      <c r="M39" s="57">
        <f t="shared" si="2"/>
        <v>160</v>
      </c>
      <c r="N39" s="57">
        <f t="shared" si="3"/>
        <v>188</v>
      </c>
      <c r="O39" s="57">
        <f t="shared" si="4"/>
        <v>8</v>
      </c>
      <c r="P39" s="57">
        <f t="shared" si="5"/>
        <v>415</v>
      </c>
      <c r="Q39" s="57">
        <f t="shared" si="6"/>
        <v>407</v>
      </c>
      <c r="R39" s="58">
        <f t="shared" si="7"/>
        <v>8</v>
      </c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</row>
    <row r="40" spans="1:67" s="4" customFormat="1" ht="15.75" customHeight="1" x14ac:dyDescent="0.2">
      <c r="A40" s="100">
        <v>41022</v>
      </c>
      <c r="B40" s="66" t="s">
        <v>73</v>
      </c>
      <c r="C40" s="56">
        <v>1045</v>
      </c>
      <c r="D40" s="56">
        <v>1100</v>
      </c>
      <c r="E40" s="57" t="s">
        <v>27</v>
      </c>
      <c r="F40" s="57">
        <v>1</v>
      </c>
      <c r="G40" s="101">
        <v>67</v>
      </c>
      <c r="H40" s="101">
        <v>94</v>
      </c>
      <c r="I40" s="101">
        <v>59</v>
      </c>
      <c r="J40" s="101">
        <v>13</v>
      </c>
      <c r="K40" s="57">
        <f t="shared" si="0"/>
        <v>233</v>
      </c>
      <c r="L40" s="57">
        <f t="shared" si="1"/>
        <v>67</v>
      </c>
      <c r="M40" s="57">
        <f t="shared" si="2"/>
        <v>188</v>
      </c>
      <c r="N40" s="57">
        <f t="shared" si="3"/>
        <v>148</v>
      </c>
      <c r="O40" s="57">
        <f t="shared" si="4"/>
        <v>7</v>
      </c>
      <c r="P40" s="57">
        <f t="shared" si="5"/>
        <v>410</v>
      </c>
      <c r="Q40" s="57">
        <f t="shared" si="6"/>
        <v>403</v>
      </c>
      <c r="R40" s="58">
        <f t="shared" si="7"/>
        <v>7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</row>
    <row r="41" spans="1:67" s="4" customFormat="1" ht="15.75" customHeight="1" x14ac:dyDescent="0.2">
      <c r="A41" s="100">
        <v>41022</v>
      </c>
      <c r="B41" s="66" t="s">
        <v>73</v>
      </c>
      <c r="C41" s="56">
        <v>1100</v>
      </c>
      <c r="D41" s="56">
        <v>1115</v>
      </c>
      <c r="E41" s="57" t="s">
        <v>27</v>
      </c>
      <c r="F41" s="57">
        <v>1</v>
      </c>
      <c r="G41" s="101">
        <v>73</v>
      </c>
      <c r="H41" s="101">
        <v>87</v>
      </c>
      <c r="I41" s="101">
        <v>73</v>
      </c>
      <c r="J41" s="101">
        <v>22</v>
      </c>
      <c r="K41" s="57">
        <f t="shared" si="0"/>
        <v>255</v>
      </c>
      <c r="L41" s="57">
        <f t="shared" si="1"/>
        <v>73</v>
      </c>
      <c r="M41" s="57">
        <f t="shared" si="2"/>
        <v>174</v>
      </c>
      <c r="N41" s="57">
        <f t="shared" si="3"/>
        <v>183</v>
      </c>
      <c r="O41" s="57">
        <f t="shared" si="4"/>
        <v>11</v>
      </c>
      <c r="P41" s="57">
        <f t="shared" si="5"/>
        <v>441</v>
      </c>
      <c r="Q41" s="57">
        <f t="shared" si="6"/>
        <v>430</v>
      </c>
      <c r="R41" s="58">
        <f t="shared" si="7"/>
        <v>11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</row>
    <row r="42" spans="1:67" s="4" customFormat="1" ht="15.75" customHeight="1" x14ac:dyDescent="0.2">
      <c r="A42" s="100">
        <v>41022</v>
      </c>
      <c r="B42" s="66" t="s">
        <v>73</v>
      </c>
      <c r="C42" s="56">
        <v>1115</v>
      </c>
      <c r="D42" s="56">
        <v>1130</v>
      </c>
      <c r="E42" s="57" t="s">
        <v>27</v>
      </c>
      <c r="F42" s="57">
        <v>1</v>
      </c>
      <c r="G42" s="101">
        <v>90</v>
      </c>
      <c r="H42" s="101">
        <v>87</v>
      </c>
      <c r="I42" s="101">
        <v>61</v>
      </c>
      <c r="J42" s="101">
        <v>13</v>
      </c>
      <c r="K42" s="57">
        <f t="shared" si="0"/>
        <v>251</v>
      </c>
      <c r="L42" s="57">
        <f t="shared" si="1"/>
        <v>90</v>
      </c>
      <c r="M42" s="57">
        <f t="shared" si="2"/>
        <v>174</v>
      </c>
      <c r="N42" s="57">
        <f t="shared" si="3"/>
        <v>153</v>
      </c>
      <c r="O42" s="57">
        <f t="shared" si="4"/>
        <v>7</v>
      </c>
      <c r="P42" s="57">
        <f t="shared" si="5"/>
        <v>424</v>
      </c>
      <c r="Q42" s="57">
        <f t="shared" si="6"/>
        <v>417</v>
      </c>
      <c r="R42" s="58">
        <f t="shared" si="7"/>
        <v>7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</row>
    <row r="43" spans="1:67" s="4" customFormat="1" ht="15.75" customHeight="1" x14ac:dyDescent="0.2">
      <c r="A43" s="100">
        <v>41022</v>
      </c>
      <c r="B43" s="66" t="s">
        <v>73</v>
      </c>
      <c r="C43" s="56">
        <v>1130</v>
      </c>
      <c r="D43" s="56">
        <v>1145</v>
      </c>
      <c r="E43" s="57" t="s">
        <v>27</v>
      </c>
      <c r="F43" s="57">
        <v>1</v>
      </c>
      <c r="G43" s="101">
        <v>57</v>
      </c>
      <c r="H43" s="101">
        <v>52</v>
      </c>
      <c r="I43" s="101">
        <v>54</v>
      </c>
      <c r="J43" s="101">
        <v>26</v>
      </c>
      <c r="K43" s="57">
        <f t="shared" si="0"/>
        <v>189</v>
      </c>
      <c r="L43" s="57">
        <f t="shared" si="1"/>
        <v>57</v>
      </c>
      <c r="M43" s="57">
        <f t="shared" si="2"/>
        <v>104</v>
      </c>
      <c r="N43" s="57">
        <f t="shared" si="3"/>
        <v>135</v>
      </c>
      <c r="O43" s="57">
        <f t="shared" si="4"/>
        <v>13</v>
      </c>
      <c r="P43" s="57">
        <f t="shared" si="5"/>
        <v>309</v>
      </c>
      <c r="Q43" s="57">
        <f t="shared" si="6"/>
        <v>296</v>
      </c>
      <c r="R43" s="58">
        <f t="shared" si="7"/>
        <v>13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</row>
    <row r="44" spans="1:67" s="4" customFormat="1" ht="15.75" customHeight="1" x14ac:dyDescent="0.2">
      <c r="A44" s="100">
        <v>41022</v>
      </c>
      <c r="B44" s="66" t="s">
        <v>73</v>
      </c>
      <c r="C44" s="56">
        <v>1145</v>
      </c>
      <c r="D44" s="56">
        <v>1200</v>
      </c>
      <c r="E44" s="57" t="s">
        <v>27</v>
      </c>
      <c r="F44" s="57">
        <v>1</v>
      </c>
      <c r="G44" s="101">
        <v>75</v>
      </c>
      <c r="H44" s="101">
        <v>75</v>
      </c>
      <c r="I44" s="101">
        <v>95</v>
      </c>
      <c r="J44" s="101">
        <v>13</v>
      </c>
      <c r="K44" s="57">
        <f t="shared" si="0"/>
        <v>258</v>
      </c>
      <c r="L44" s="57">
        <f t="shared" si="1"/>
        <v>75</v>
      </c>
      <c r="M44" s="57">
        <f t="shared" si="2"/>
        <v>150</v>
      </c>
      <c r="N44" s="57">
        <f t="shared" si="3"/>
        <v>238</v>
      </c>
      <c r="O44" s="57">
        <f t="shared" si="4"/>
        <v>7</v>
      </c>
      <c r="P44" s="57">
        <f t="shared" si="5"/>
        <v>470</v>
      </c>
      <c r="Q44" s="57">
        <f t="shared" si="6"/>
        <v>463</v>
      </c>
      <c r="R44" s="58">
        <f t="shared" si="7"/>
        <v>7</v>
      </c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</row>
    <row r="45" spans="1:67" s="4" customFormat="1" ht="15.75" customHeight="1" x14ac:dyDescent="0.2">
      <c r="A45" s="100">
        <v>41022</v>
      </c>
      <c r="B45" s="66" t="s">
        <v>73</v>
      </c>
      <c r="C45" s="56">
        <v>1200</v>
      </c>
      <c r="D45" s="56">
        <v>1215</v>
      </c>
      <c r="E45" s="57" t="s">
        <v>27</v>
      </c>
      <c r="F45" s="57">
        <v>1</v>
      </c>
      <c r="G45" s="101">
        <v>73</v>
      </c>
      <c r="H45" s="101">
        <v>67</v>
      </c>
      <c r="I45" s="101">
        <v>58</v>
      </c>
      <c r="J45" s="101">
        <v>26</v>
      </c>
      <c r="K45" s="57">
        <f t="shared" si="0"/>
        <v>224</v>
      </c>
      <c r="L45" s="57">
        <f t="shared" si="1"/>
        <v>73</v>
      </c>
      <c r="M45" s="57">
        <f t="shared" si="2"/>
        <v>134</v>
      </c>
      <c r="N45" s="57">
        <f t="shared" si="3"/>
        <v>145</v>
      </c>
      <c r="O45" s="57">
        <f t="shared" si="4"/>
        <v>13</v>
      </c>
      <c r="P45" s="57">
        <f t="shared" si="5"/>
        <v>365</v>
      </c>
      <c r="Q45" s="57">
        <f t="shared" si="6"/>
        <v>352</v>
      </c>
      <c r="R45" s="58">
        <f t="shared" si="7"/>
        <v>13</v>
      </c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</row>
    <row r="46" spans="1:67" s="4" customFormat="1" ht="15.75" customHeight="1" x14ac:dyDescent="0.2">
      <c r="A46" s="100">
        <v>41022</v>
      </c>
      <c r="B46" s="66" t="s">
        <v>73</v>
      </c>
      <c r="C46" s="56">
        <v>1215</v>
      </c>
      <c r="D46" s="56">
        <v>1230</v>
      </c>
      <c r="E46" s="57" t="s">
        <v>27</v>
      </c>
      <c r="F46" s="57">
        <v>1</v>
      </c>
      <c r="G46" s="101">
        <v>78</v>
      </c>
      <c r="H46" s="101">
        <v>78</v>
      </c>
      <c r="I46" s="101">
        <v>43</v>
      </c>
      <c r="J46" s="101">
        <v>5</v>
      </c>
      <c r="K46" s="57">
        <f t="shared" si="0"/>
        <v>204</v>
      </c>
      <c r="L46" s="57">
        <f t="shared" si="1"/>
        <v>78</v>
      </c>
      <c r="M46" s="57">
        <f t="shared" si="2"/>
        <v>156</v>
      </c>
      <c r="N46" s="57">
        <f t="shared" si="3"/>
        <v>108</v>
      </c>
      <c r="O46" s="57">
        <f t="shared" si="4"/>
        <v>3</v>
      </c>
      <c r="P46" s="57">
        <f t="shared" si="5"/>
        <v>345</v>
      </c>
      <c r="Q46" s="57">
        <f t="shared" si="6"/>
        <v>342</v>
      </c>
      <c r="R46" s="58">
        <f t="shared" si="7"/>
        <v>3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</row>
    <row r="47" spans="1:67" s="4" customFormat="1" ht="15.75" customHeight="1" x14ac:dyDescent="0.2">
      <c r="A47" s="100">
        <v>41022</v>
      </c>
      <c r="B47" s="66" t="s">
        <v>73</v>
      </c>
      <c r="C47" s="56">
        <v>1230</v>
      </c>
      <c r="D47" s="56">
        <v>1245</v>
      </c>
      <c r="E47" s="57" t="s">
        <v>27</v>
      </c>
      <c r="F47" s="57">
        <v>1</v>
      </c>
      <c r="G47" s="101">
        <v>69</v>
      </c>
      <c r="H47" s="101">
        <v>76</v>
      </c>
      <c r="I47" s="101">
        <v>44</v>
      </c>
      <c r="J47" s="101">
        <v>9</v>
      </c>
      <c r="K47" s="57">
        <f t="shared" si="0"/>
        <v>198</v>
      </c>
      <c r="L47" s="57">
        <f t="shared" si="1"/>
        <v>69</v>
      </c>
      <c r="M47" s="57">
        <f t="shared" si="2"/>
        <v>152</v>
      </c>
      <c r="N47" s="57">
        <f t="shared" si="3"/>
        <v>110</v>
      </c>
      <c r="O47" s="57">
        <f t="shared" si="4"/>
        <v>5</v>
      </c>
      <c r="P47" s="57">
        <f t="shared" si="5"/>
        <v>336</v>
      </c>
      <c r="Q47" s="57">
        <f t="shared" si="6"/>
        <v>331</v>
      </c>
      <c r="R47" s="58">
        <f t="shared" si="7"/>
        <v>5</v>
      </c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</row>
    <row r="48" spans="1:67" s="4" customFormat="1" ht="15.75" customHeight="1" x14ac:dyDescent="0.2">
      <c r="A48" s="100">
        <v>41022</v>
      </c>
      <c r="B48" s="66" t="s">
        <v>73</v>
      </c>
      <c r="C48" s="56">
        <v>1245</v>
      </c>
      <c r="D48" s="56">
        <v>1300</v>
      </c>
      <c r="E48" s="57" t="s">
        <v>27</v>
      </c>
      <c r="F48" s="57">
        <v>1</v>
      </c>
      <c r="G48" s="101">
        <v>66</v>
      </c>
      <c r="H48" s="101">
        <v>82</v>
      </c>
      <c r="I48" s="101">
        <v>76</v>
      </c>
      <c r="J48" s="101">
        <v>16</v>
      </c>
      <c r="K48" s="57">
        <f t="shared" si="0"/>
        <v>240</v>
      </c>
      <c r="L48" s="57">
        <f t="shared" si="1"/>
        <v>66</v>
      </c>
      <c r="M48" s="57">
        <f t="shared" si="2"/>
        <v>164</v>
      </c>
      <c r="N48" s="57">
        <f t="shared" si="3"/>
        <v>190</v>
      </c>
      <c r="O48" s="57">
        <f t="shared" si="4"/>
        <v>8</v>
      </c>
      <c r="P48" s="57">
        <f t="shared" si="5"/>
        <v>428</v>
      </c>
      <c r="Q48" s="57">
        <f t="shared" si="6"/>
        <v>420</v>
      </c>
      <c r="R48" s="58">
        <f t="shared" si="7"/>
        <v>8</v>
      </c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</row>
    <row r="49" spans="1:67" s="4" customFormat="1" ht="15.75" customHeight="1" x14ac:dyDescent="0.2">
      <c r="A49" s="100">
        <v>41022</v>
      </c>
      <c r="B49" s="66" t="s">
        <v>73</v>
      </c>
      <c r="C49" s="56">
        <v>1300</v>
      </c>
      <c r="D49" s="56">
        <v>1315</v>
      </c>
      <c r="E49" s="57" t="s">
        <v>27</v>
      </c>
      <c r="F49" s="57">
        <v>1</v>
      </c>
      <c r="G49" s="101">
        <v>35</v>
      </c>
      <c r="H49" s="101">
        <v>54</v>
      </c>
      <c r="I49" s="101">
        <v>60</v>
      </c>
      <c r="J49" s="101">
        <v>8</v>
      </c>
      <c r="K49" s="57">
        <f t="shared" si="0"/>
        <v>157</v>
      </c>
      <c r="L49" s="57">
        <f t="shared" si="1"/>
        <v>35</v>
      </c>
      <c r="M49" s="57">
        <f t="shared" si="2"/>
        <v>108</v>
      </c>
      <c r="N49" s="57">
        <f t="shared" si="3"/>
        <v>150</v>
      </c>
      <c r="O49" s="57">
        <f t="shared" si="4"/>
        <v>4</v>
      </c>
      <c r="P49" s="57">
        <f t="shared" si="5"/>
        <v>297</v>
      </c>
      <c r="Q49" s="57">
        <f t="shared" si="6"/>
        <v>293</v>
      </c>
      <c r="R49" s="58">
        <f t="shared" si="7"/>
        <v>4</v>
      </c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</row>
    <row r="50" spans="1:67" s="4" customFormat="1" ht="15.75" customHeight="1" x14ac:dyDescent="0.2">
      <c r="A50" s="100">
        <v>41022</v>
      </c>
      <c r="B50" s="66" t="s">
        <v>73</v>
      </c>
      <c r="C50" s="56">
        <v>1315</v>
      </c>
      <c r="D50" s="56">
        <v>1330</v>
      </c>
      <c r="E50" s="57" t="s">
        <v>27</v>
      </c>
      <c r="F50" s="57">
        <v>1</v>
      </c>
      <c r="G50" s="101">
        <v>41</v>
      </c>
      <c r="H50" s="101">
        <v>37</v>
      </c>
      <c r="I50" s="101">
        <v>33</v>
      </c>
      <c r="J50" s="101">
        <v>4</v>
      </c>
      <c r="K50" s="57">
        <f t="shared" si="0"/>
        <v>115</v>
      </c>
      <c r="L50" s="57">
        <f t="shared" si="1"/>
        <v>41</v>
      </c>
      <c r="M50" s="57">
        <f t="shared" si="2"/>
        <v>74</v>
      </c>
      <c r="N50" s="57">
        <f t="shared" si="3"/>
        <v>83</v>
      </c>
      <c r="O50" s="57">
        <f t="shared" si="4"/>
        <v>2</v>
      </c>
      <c r="P50" s="57">
        <f t="shared" si="5"/>
        <v>200</v>
      </c>
      <c r="Q50" s="57">
        <f t="shared" si="6"/>
        <v>198</v>
      </c>
      <c r="R50" s="58">
        <f t="shared" si="7"/>
        <v>2</v>
      </c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</row>
    <row r="51" spans="1:67" s="4" customFormat="1" ht="15.75" customHeight="1" x14ac:dyDescent="0.2">
      <c r="A51" s="100">
        <v>41022</v>
      </c>
      <c r="B51" s="66" t="s">
        <v>73</v>
      </c>
      <c r="C51" s="56">
        <v>1330</v>
      </c>
      <c r="D51" s="56">
        <v>1345</v>
      </c>
      <c r="E51" s="57" t="s">
        <v>27</v>
      </c>
      <c r="F51" s="57">
        <v>1</v>
      </c>
      <c r="G51" s="101">
        <v>34</v>
      </c>
      <c r="H51" s="101">
        <v>55</v>
      </c>
      <c r="I51" s="101">
        <v>45</v>
      </c>
      <c r="J51" s="101">
        <v>4</v>
      </c>
      <c r="K51" s="57">
        <f t="shared" si="0"/>
        <v>138</v>
      </c>
      <c r="L51" s="57">
        <f t="shared" si="1"/>
        <v>34</v>
      </c>
      <c r="M51" s="57">
        <f t="shared" si="2"/>
        <v>110</v>
      </c>
      <c r="N51" s="57">
        <f t="shared" si="3"/>
        <v>113</v>
      </c>
      <c r="O51" s="57">
        <f t="shared" si="4"/>
        <v>2</v>
      </c>
      <c r="P51" s="57">
        <f t="shared" si="5"/>
        <v>259</v>
      </c>
      <c r="Q51" s="57">
        <f t="shared" si="6"/>
        <v>257</v>
      </c>
      <c r="R51" s="58">
        <f t="shared" si="7"/>
        <v>2</v>
      </c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</row>
    <row r="52" spans="1:67" s="4" customFormat="1" ht="15.75" customHeight="1" x14ac:dyDescent="0.2">
      <c r="A52" s="100">
        <v>41022</v>
      </c>
      <c r="B52" s="66" t="s">
        <v>73</v>
      </c>
      <c r="C52" s="56">
        <v>1345</v>
      </c>
      <c r="D52" s="56">
        <v>1400</v>
      </c>
      <c r="E52" s="57" t="s">
        <v>27</v>
      </c>
      <c r="F52" s="57">
        <v>1</v>
      </c>
      <c r="G52" s="101">
        <v>58</v>
      </c>
      <c r="H52" s="101">
        <v>69</v>
      </c>
      <c r="I52" s="101">
        <v>54</v>
      </c>
      <c r="J52" s="101">
        <v>7</v>
      </c>
      <c r="K52" s="57">
        <f t="shared" si="0"/>
        <v>188</v>
      </c>
      <c r="L52" s="57">
        <f t="shared" si="1"/>
        <v>58</v>
      </c>
      <c r="M52" s="57">
        <f t="shared" si="2"/>
        <v>138</v>
      </c>
      <c r="N52" s="57">
        <f t="shared" si="3"/>
        <v>135</v>
      </c>
      <c r="O52" s="57">
        <f t="shared" si="4"/>
        <v>4</v>
      </c>
      <c r="P52" s="57">
        <f t="shared" si="5"/>
        <v>335</v>
      </c>
      <c r="Q52" s="57">
        <f t="shared" si="6"/>
        <v>331</v>
      </c>
      <c r="R52" s="58">
        <f t="shared" si="7"/>
        <v>4</v>
      </c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</row>
    <row r="53" spans="1:67" s="4" customFormat="1" ht="15.75" customHeight="1" x14ac:dyDescent="0.2">
      <c r="A53" s="100">
        <v>41022</v>
      </c>
      <c r="B53" s="66" t="s">
        <v>73</v>
      </c>
      <c r="C53" s="56">
        <v>1400</v>
      </c>
      <c r="D53" s="56">
        <v>1415</v>
      </c>
      <c r="E53" s="57" t="s">
        <v>27</v>
      </c>
      <c r="F53" s="57">
        <v>1</v>
      </c>
      <c r="G53" s="101">
        <v>57</v>
      </c>
      <c r="H53" s="101">
        <v>44</v>
      </c>
      <c r="I53" s="101">
        <v>50</v>
      </c>
      <c r="J53" s="101">
        <v>11</v>
      </c>
      <c r="K53" s="57">
        <f t="shared" si="0"/>
        <v>162</v>
      </c>
      <c r="L53" s="57">
        <f t="shared" si="1"/>
        <v>57</v>
      </c>
      <c r="M53" s="57">
        <f t="shared" si="2"/>
        <v>88</v>
      </c>
      <c r="N53" s="57">
        <f t="shared" si="3"/>
        <v>125</v>
      </c>
      <c r="O53" s="57">
        <f t="shared" si="4"/>
        <v>6</v>
      </c>
      <c r="P53" s="57">
        <f t="shared" si="5"/>
        <v>276</v>
      </c>
      <c r="Q53" s="57">
        <f t="shared" si="6"/>
        <v>270</v>
      </c>
      <c r="R53" s="58">
        <f t="shared" si="7"/>
        <v>6</v>
      </c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</row>
    <row r="54" spans="1:67" s="4" customFormat="1" ht="15.75" customHeight="1" x14ac:dyDescent="0.2">
      <c r="A54" s="100">
        <v>41022</v>
      </c>
      <c r="B54" s="66" t="s">
        <v>73</v>
      </c>
      <c r="C54" s="56">
        <v>1415</v>
      </c>
      <c r="D54" s="56">
        <v>1430</v>
      </c>
      <c r="E54" s="57" t="s">
        <v>27</v>
      </c>
      <c r="F54" s="57">
        <v>1</v>
      </c>
      <c r="G54" s="101">
        <v>42</v>
      </c>
      <c r="H54" s="101">
        <v>29</v>
      </c>
      <c r="I54" s="101">
        <v>32</v>
      </c>
      <c r="J54" s="101">
        <v>12</v>
      </c>
      <c r="K54" s="57">
        <f t="shared" si="0"/>
        <v>115</v>
      </c>
      <c r="L54" s="57">
        <f t="shared" si="1"/>
        <v>42</v>
      </c>
      <c r="M54" s="57">
        <f t="shared" si="2"/>
        <v>58</v>
      </c>
      <c r="N54" s="57">
        <f t="shared" si="3"/>
        <v>80</v>
      </c>
      <c r="O54" s="57">
        <f t="shared" si="4"/>
        <v>6</v>
      </c>
      <c r="P54" s="57">
        <f t="shared" si="5"/>
        <v>186</v>
      </c>
      <c r="Q54" s="57">
        <f t="shared" si="6"/>
        <v>180</v>
      </c>
      <c r="R54" s="58">
        <f t="shared" si="7"/>
        <v>6</v>
      </c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</row>
    <row r="55" spans="1:67" s="4" customFormat="1" ht="15.75" customHeight="1" x14ac:dyDescent="0.2">
      <c r="A55" s="100">
        <v>41022</v>
      </c>
      <c r="B55" s="66" t="s">
        <v>73</v>
      </c>
      <c r="C55" s="56">
        <v>1430</v>
      </c>
      <c r="D55" s="56">
        <v>1445</v>
      </c>
      <c r="E55" s="57" t="s">
        <v>27</v>
      </c>
      <c r="F55" s="57">
        <v>1</v>
      </c>
      <c r="G55" s="101">
        <v>48</v>
      </c>
      <c r="H55" s="101">
        <v>39</v>
      </c>
      <c r="I55" s="101">
        <v>45</v>
      </c>
      <c r="J55" s="101">
        <v>12</v>
      </c>
      <c r="K55" s="57">
        <f t="shared" si="0"/>
        <v>144</v>
      </c>
      <c r="L55" s="57">
        <f t="shared" si="1"/>
        <v>48</v>
      </c>
      <c r="M55" s="57">
        <f t="shared" si="2"/>
        <v>78</v>
      </c>
      <c r="N55" s="57">
        <f t="shared" si="3"/>
        <v>113</v>
      </c>
      <c r="O55" s="57">
        <f t="shared" si="4"/>
        <v>6</v>
      </c>
      <c r="P55" s="57">
        <f t="shared" si="5"/>
        <v>245</v>
      </c>
      <c r="Q55" s="57">
        <f t="shared" si="6"/>
        <v>239</v>
      </c>
      <c r="R55" s="58">
        <f t="shared" si="7"/>
        <v>6</v>
      </c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</row>
    <row r="56" spans="1:67" s="4" customFormat="1" ht="15.75" customHeight="1" x14ac:dyDescent="0.2">
      <c r="A56" s="100">
        <v>41022</v>
      </c>
      <c r="B56" s="66" t="s">
        <v>73</v>
      </c>
      <c r="C56" s="56">
        <v>1445</v>
      </c>
      <c r="D56" s="56">
        <v>1500</v>
      </c>
      <c r="E56" s="57" t="s">
        <v>27</v>
      </c>
      <c r="F56" s="57">
        <v>1</v>
      </c>
      <c r="G56" s="101">
        <v>58</v>
      </c>
      <c r="H56" s="101">
        <v>31</v>
      </c>
      <c r="I56" s="101">
        <v>51</v>
      </c>
      <c r="J56" s="101">
        <v>8</v>
      </c>
      <c r="K56" s="57">
        <f t="shared" si="0"/>
        <v>148</v>
      </c>
      <c r="L56" s="57">
        <f t="shared" si="1"/>
        <v>58</v>
      </c>
      <c r="M56" s="57">
        <f t="shared" si="2"/>
        <v>62</v>
      </c>
      <c r="N56" s="57">
        <f t="shared" si="3"/>
        <v>128</v>
      </c>
      <c r="O56" s="57">
        <f t="shared" si="4"/>
        <v>4</v>
      </c>
      <c r="P56" s="57">
        <f t="shared" si="5"/>
        <v>252</v>
      </c>
      <c r="Q56" s="57">
        <f t="shared" si="6"/>
        <v>248</v>
      </c>
      <c r="R56" s="58">
        <f t="shared" si="7"/>
        <v>4</v>
      </c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</row>
    <row r="57" spans="1:67" s="4" customFormat="1" ht="15.75" customHeight="1" x14ac:dyDescent="0.2">
      <c r="A57" s="100">
        <v>41022</v>
      </c>
      <c r="B57" s="66" t="s">
        <v>73</v>
      </c>
      <c r="C57" s="56">
        <v>1500</v>
      </c>
      <c r="D57" s="56">
        <v>1515</v>
      </c>
      <c r="E57" s="57" t="s">
        <v>27</v>
      </c>
      <c r="F57" s="57">
        <v>1</v>
      </c>
      <c r="G57" s="101">
        <v>68</v>
      </c>
      <c r="H57" s="101">
        <v>54</v>
      </c>
      <c r="I57" s="101">
        <v>68</v>
      </c>
      <c r="J57" s="101">
        <v>22</v>
      </c>
      <c r="K57" s="57">
        <f t="shared" si="0"/>
        <v>212</v>
      </c>
      <c r="L57" s="57">
        <f t="shared" si="1"/>
        <v>68</v>
      </c>
      <c r="M57" s="57">
        <f t="shared" si="2"/>
        <v>108</v>
      </c>
      <c r="N57" s="57">
        <f t="shared" si="3"/>
        <v>170</v>
      </c>
      <c r="O57" s="57">
        <f t="shared" si="4"/>
        <v>11</v>
      </c>
      <c r="P57" s="57">
        <f t="shared" si="5"/>
        <v>357</v>
      </c>
      <c r="Q57" s="57">
        <f t="shared" si="6"/>
        <v>346</v>
      </c>
      <c r="R57" s="58">
        <f t="shared" si="7"/>
        <v>11</v>
      </c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</row>
    <row r="58" spans="1:67" s="4" customFormat="1" ht="15.75" customHeight="1" x14ac:dyDescent="0.2">
      <c r="A58" s="100">
        <v>41022</v>
      </c>
      <c r="B58" s="66" t="s">
        <v>73</v>
      </c>
      <c r="C58" s="56">
        <v>1515</v>
      </c>
      <c r="D58" s="56">
        <v>1530</v>
      </c>
      <c r="E58" s="57" t="s">
        <v>27</v>
      </c>
      <c r="F58" s="57">
        <v>1</v>
      </c>
      <c r="G58" s="101">
        <v>63</v>
      </c>
      <c r="H58" s="101">
        <v>63</v>
      </c>
      <c r="I58" s="101">
        <v>61</v>
      </c>
      <c r="J58" s="101">
        <v>19</v>
      </c>
      <c r="K58" s="57">
        <f t="shared" si="0"/>
        <v>206</v>
      </c>
      <c r="L58" s="57">
        <f t="shared" si="1"/>
        <v>63</v>
      </c>
      <c r="M58" s="57">
        <f t="shared" si="2"/>
        <v>126</v>
      </c>
      <c r="N58" s="57">
        <f t="shared" si="3"/>
        <v>153</v>
      </c>
      <c r="O58" s="57">
        <f t="shared" si="4"/>
        <v>10</v>
      </c>
      <c r="P58" s="57">
        <f t="shared" si="5"/>
        <v>352</v>
      </c>
      <c r="Q58" s="57">
        <f t="shared" si="6"/>
        <v>342</v>
      </c>
      <c r="R58" s="58">
        <f t="shared" si="7"/>
        <v>10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</row>
    <row r="59" spans="1:67" s="4" customFormat="1" ht="15.75" customHeight="1" x14ac:dyDescent="0.2">
      <c r="A59" s="100">
        <v>41022</v>
      </c>
      <c r="B59" s="66" t="s">
        <v>73</v>
      </c>
      <c r="C59" s="56">
        <v>1530</v>
      </c>
      <c r="D59" s="56">
        <v>1545</v>
      </c>
      <c r="E59" s="57" t="s">
        <v>27</v>
      </c>
      <c r="F59" s="57">
        <v>1</v>
      </c>
      <c r="G59" s="101">
        <v>57</v>
      </c>
      <c r="H59" s="101">
        <v>70</v>
      </c>
      <c r="I59" s="101">
        <v>55</v>
      </c>
      <c r="J59" s="101">
        <v>16</v>
      </c>
      <c r="K59" s="57">
        <f t="shared" si="0"/>
        <v>198</v>
      </c>
      <c r="L59" s="57">
        <f t="shared" si="1"/>
        <v>57</v>
      </c>
      <c r="M59" s="57">
        <f t="shared" si="2"/>
        <v>140</v>
      </c>
      <c r="N59" s="57">
        <f t="shared" si="3"/>
        <v>138</v>
      </c>
      <c r="O59" s="57">
        <f t="shared" si="4"/>
        <v>8</v>
      </c>
      <c r="P59" s="57">
        <f t="shared" si="5"/>
        <v>343</v>
      </c>
      <c r="Q59" s="57">
        <f t="shared" si="6"/>
        <v>335</v>
      </c>
      <c r="R59" s="58">
        <f t="shared" si="7"/>
        <v>8</v>
      </c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</row>
    <row r="60" spans="1:67" s="4" customFormat="1" ht="15.75" customHeight="1" x14ac:dyDescent="0.2">
      <c r="A60" s="100">
        <v>41022</v>
      </c>
      <c r="B60" s="66" t="s">
        <v>73</v>
      </c>
      <c r="C60" s="56">
        <v>1545</v>
      </c>
      <c r="D60" s="56">
        <v>1600</v>
      </c>
      <c r="E60" s="57" t="s">
        <v>27</v>
      </c>
      <c r="F60" s="57">
        <v>1</v>
      </c>
      <c r="G60" s="101">
        <v>66</v>
      </c>
      <c r="H60" s="101">
        <v>49</v>
      </c>
      <c r="I60" s="101">
        <v>48</v>
      </c>
      <c r="J60" s="101">
        <v>10</v>
      </c>
      <c r="K60" s="57">
        <f t="shared" si="0"/>
        <v>173</v>
      </c>
      <c r="L60" s="57">
        <f t="shared" si="1"/>
        <v>66</v>
      </c>
      <c r="M60" s="57">
        <f t="shared" si="2"/>
        <v>98</v>
      </c>
      <c r="N60" s="57">
        <f t="shared" si="3"/>
        <v>120</v>
      </c>
      <c r="O60" s="57">
        <f t="shared" si="4"/>
        <v>5</v>
      </c>
      <c r="P60" s="57">
        <f t="shared" si="5"/>
        <v>289</v>
      </c>
      <c r="Q60" s="57">
        <f t="shared" si="6"/>
        <v>284</v>
      </c>
      <c r="R60" s="58">
        <f t="shared" si="7"/>
        <v>5</v>
      </c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</row>
    <row r="61" spans="1:67" s="4" customFormat="1" ht="15.75" customHeight="1" x14ac:dyDescent="0.2">
      <c r="A61" s="100">
        <v>41022</v>
      </c>
      <c r="B61" s="66" t="s">
        <v>73</v>
      </c>
      <c r="C61" s="56">
        <v>1600</v>
      </c>
      <c r="D61" s="56">
        <v>1615</v>
      </c>
      <c r="E61" s="57" t="s">
        <v>27</v>
      </c>
      <c r="F61" s="57">
        <v>1</v>
      </c>
      <c r="G61" s="101">
        <v>41</v>
      </c>
      <c r="H61" s="101">
        <v>33</v>
      </c>
      <c r="I61" s="101">
        <v>43</v>
      </c>
      <c r="J61" s="101">
        <v>3</v>
      </c>
      <c r="K61" s="57">
        <f t="shared" si="0"/>
        <v>120</v>
      </c>
      <c r="L61" s="57">
        <f t="shared" si="1"/>
        <v>41</v>
      </c>
      <c r="M61" s="57">
        <f t="shared" si="2"/>
        <v>66</v>
      </c>
      <c r="N61" s="57">
        <f t="shared" si="3"/>
        <v>108</v>
      </c>
      <c r="O61" s="57">
        <f t="shared" si="4"/>
        <v>2</v>
      </c>
      <c r="P61" s="57">
        <f t="shared" si="5"/>
        <v>217</v>
      </c>
      <c r="Q61" s="57">
        <f t="shared" si="6"/>
        <v>215</v>
      </c>
      <c r="R61" s="58">
        <f t="shared" si="7"/>
        <v>2</v>
      </c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</row>
    <row r="62" spans="1:67" s="4" customFormat="1" ht="15.75" customHeight="1" x14ac:dyDescent="0.2">
      <c r="A62" s="100">
        <v>41022</v>
      </c>
      <c r="B62" s="66" t="s">
        <v>73</v>
      </c>
      <c r="C62" s="56">
        <v>1615</v>
      </c>
      <c r="D62" s="56">
        <v>1630</v>
      </c>
      <c r="E62" s="57" t="s">
        <v>27</v>
      </c>
      <c r="F62" s="57">
        <v>1</v>
      </c>
      <c r="G62" s="101">
        <v>46</v>
      </c>
      <c r="H62" s="101">
        <v>40</v>
      </c>
      <c r="I62" s="101">
        <v>48</v>
      </c>
      <c r="J62" s="101">
        <v>8</v>
      </c>
      <c r="K62" s="57">
        <f t="shared" si="0"/>
        <v>142</v>
      </c>
      <c r="L62" s="57">
        <f t="shared" si="1"/>
        <v>46</v>
      </c>
      <c r="M62" s="57">
        <f t="shared" si="2"/>
        <v>80</v>
      </c>
      <c r="N62" s="57">
        <f t="shared" si="3"/>
        <v>120</v>
      </c>
      <c r="O62" s="57">
        <f t="shared" si="4"/>
        <v>4</v>
      </c>
      <c r="P62" s="57">
        <f t="shared" si="5"/>
        <v>250</v>
      </c>
      <c r="Q62" s="57">
        <f t="shared" si="6"/>
        <v>246</v>
      </c>
      <c r="R62" s="58">
        <f t="shared" si="7"/>
        <v>4</v>
      </c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</row>
    <row r="63" spans="1:67" s="4" customFormat="1" ht="15.75" customHeight="1" x14ac:dyDescent="0.2">
      <c r="A63" s="100">
        <v>41022</v>
      </c>
      <c r="B63" s="66" t="s">
        <v>73</v>
      </c>
      <c r="C63" s="56">
        <v>1630</v>
      </c>
      <c r="D63" s="56">
        <v>1645</v>
      </c>
      <c r="E63" s="57" t="s">
        <v>27</v>
      </c>
      <c r="F63" s="57">
        <v>1</v>
      </c>
      <c r="G63" s="101">
        <v>44</v>
      </c>
      <c r="H63" s="101">
        <v>56</v>
      </c>
      <c r="I63" s="101">
        <v>63</v>
      </c>
      <c r="J63" s="101">
        <v>7</v>
      </c>
      <c r="K63" s="57">
        <f t="shared" si="0"/>
        <v>170</v>
      </c>
      <c r="L63" s="57">
        <f t="shared" si="1"/>
        <v>44</v>
      </c>
      <c r="M63" s="57">
        <f t="shared" si="2"/>
        <v>112</v>
      </c>
      <c r="N63" s="57">
        <f t="shared" si="3"/>
        <v>158</v>
      </c>
      <c r="O63" s="57">
        <f t="shared" si="4"/>
        <v>4</v>
      </c>
      <c r="P63" s="57">
        <f t="shared" si="5"/>
        <v>318</v>
      </c>
      <c r="Q63" s="57">
        <f t="shared" si="6"/>
        <v>314</v>
      </c>
      <c r="R63" s="58">
        <f t="shared" si="7"/>
        <v>4</v>
      </c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</row>
    <row r="64" spans="1:67" s="4" customFormat="1" ht="15.75" customHeight="1" x14ac:dyDescent="0.2">
      <c r="A64" s="100">
        <v>41022</v>
      </c>
      <c r="B64" s="66" t="s">
        <v>73</v>
      </c>
      <c r="C64" s="56">
        <v>1645</v>
      </c>
      <c r="D64" s="56">
        <v>1700</v>
      </c>
      <c r="E64" s="57" t="s">
        <v>27</v>
      </c>
      <c r="F64" s="57">
        <v>1</v>
      </c>
      <c r="G64" s="101">
        <v>38</v>
      </c>
      <c r="H64" s="101">
        <v>31</v>
      </c>
      <c r="I64" s="101">
        <v>38</v>
      </c>
      <c r="J64" s="101">
        <v>14</v>
      </c>
      <c r="K64" s="57">
        <f t="shared" si="0"/>
        <v>121</v>
      </c>
      <c r="L64" s="57">
        <f t="shared" si="1"/>
        <v>38</v>
      </c>
      <c r="M64" s="57">
        <f t="shared" si="2"/>
        <v>62</v>
      </c>
      <c r="N64" s="57">
        <f t="shared" si="3"/>
        <v>95</v>
      </c>
      <c r="O64" s="57">
        <f t="shared" si="4"/>
        <v>7</v>
      </c>
      <c r="P64" s="57">
        <f t="shared" si="5"/>
        <v>202</v>
      </c>
      <c r="Q64" s="57">
        <f t="shared" si="6"/>
        <v>195</v>
      </c>
      <c r="R64" s="58">
        <f t="shared" si="7"/>
        <v>7</v>
      </c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</row>
    <row r="65" spans="1:67" s="4" customFormat="1" ht="15.75" customHeight="1" x14ac:dyDescent="0.2">
      <c r="A65" s="100">
        <v>41022</v>
      </c>
      <c r="B65" s="66" t="s">
        <v>73</v>
      </c>
      <c r="C65" s="56">
        <v>1700</v>
      </c>
      <c r="D65" s="56">
        <v>1715</v>
      </c>
      <c r="E65" s="57" t="s">
        <v>27</v>
      </c>
      <c r="F65" s="57">
        <v>1</v>
      </c>
      <c r="G65" s="101">
        <v>41</v>
      </c>
      <c r="H65" s="101">
        <v>34</v>
      </c>
      <c r="I65" s="101">
        <v>41</v>
      </c>
      <c r="J65" s="101">
        <v>12</v>
      </c>
      <c r="K65" s="57">
        <f t="shared" si="0"/>
        <v>128</v>
      </c>
      <c r="L65" s="57">
        <f t="shared" si="1"/>
        <v>41</v>
      </c>
      <c r="M65" s="57">
        <f t="shared" si="2"/>
        <v>68</v>
      </c>
      <c r="N65" s="57">
        <f t="shared" si="3"/>
        <v>103</v>
      </c>
      <c r="O65" s="57">
        <f t="shared" si="4"/>
        <v>6</v>
      </c>
      <c r="P65" s="57">
        <f t="shared" si="5"/>
        <v>218</v>
      </c>
      <c r="Q65" s="57">
        <f t="shared" si="6"/>
        <v>212</v>
      </c>
      <c r="R65" s="58">
        <f t="shared" si="7"/>
        <v>6</v>
      </c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</row>
    <row r="66" spans="1:67" s="4" customFormat="1" ht="15.75" customHeight="1" x14ac:dyDescent="0.2">
      <c r="A66" s="100">
        <v>41022</v>
      </c>
      <c r="B66" s="66" t="s">
        <v>73</v>
      </c>
      <c r="C66" s="56">
        <v>1715</v>
      </c>
      <c r="D66" s="56">
        <v>1730</v>
      </c>
      <c r="E66" s="57" t="s">
        <v>27</v>
      </c>
      <c r="F66" s="57">
        <v>1</v>
      </c>
      <c r="G66" s="101">
        <v>33</v>
      </c>
      <c r="H66" s="101">
        <v>46</v>
      </c>
      <c r="I66" s="101">
        <v>43</v>
      </c>
      <c r="J66" s="101">
        <v>12</v>
      </c>
      <c r="K66" s="57">
        <f t="shared" si="0"/>
        <v>134</v>
      </c>
      <c r="L66" s="57">
        <f t="shared" si="1"/>
        <v>33</v>
      </c>
      <c r="M66" s="57">
        <f t="shared" si="2"/>
        <v>92</v>
      </c>
      <c r="N66" s="57">
        <f t="shared" si="3"/>
        <v>108</v>
      </c>
      <c r="O66" s="57">
        <f t="shared" si="4"/>
        <v>6</v>
      </c>
      <c r="P66" s="57">
        <f t="shared" si="5"/>
        <v>239</v>
      </c>
      <c r="Q66" s="57">
        <f t="shared" si="6"/>
        <v>233</v>
      </c>
      <c r="R66" s="58">
        <f t="shared" si="7"/>
        <v>6</v>
      </c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</row>
    <row r="67" spans="1:67" s="4" customFormat="1" ht="15.75" customHeight="1" x14ac:dyDescent="0.2">
      <c r="A67" s="100">
        <v>41022</v>
      </c>
      <c r="B67" s="66" t="s">
        <v>73</v>
      </c>
      <c r="C67" s="56">
        <v>1730</v>
      </c>
      <c r="D67" s="56">
        <v>1745</v>
      </c>
      <c r="E67" s="57" t="s">
        <v>27</v>
      </c>
      <c r="F67" s="57">
        <v>1</v>
      </c>
      <c r="G67" s="101">
        <v>35</v>
      </c>
      <c r="H67" s="101">
        <v>41</v>
      </c>
      <c r="I67" s="101">
        <v>49</v>
      </c>
      <c r="J67" s="101">
        <v>11</v>
      </c>
      <c r="K67" s="57">
        <f t="shared" si="0"/>
        <v>136</v>
      </c>
      <c r="L67" s="57">
        <f t="shared" si="1"/>
        <v>35</v>
      </c>
      <c r="M67" s="57">
        <f t="shared" si="2"/>
        <v>82</v>
      </c>
      <c r="N67" s="57">
        <f t="shared" si="3"/>
        <v>123</v>
      </c>
      <c r="O67" s="57">
        <f t="shared" si="4"/>
        <v>6</v>
      </c>
      <c r="P67" s="57">
        <f t="shared" si="5"/>
        <v>246</v>
      </c>
      <c r="Q67" s="57">
        <f t="shared" si="6"/>
        <v>240</v>
      </c>
      <c r="R67" s="58">
        <f t="shared" si="7"/>
        <v>6</v>
      </c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</row>
    <row r="68" spans="1:67" s="4" customFormat="1" ht="15.75" customHeight="1" x14ac:dyDescent="0.2">
      <c r="A68" s="100">
        <v>41022</v>
      </c>
      <c r="B68" s="66" t="s">
        <v>73</v>
      </c>
      <c r="C68" s="56">
        <v>1745</v>
      </c>
      <c r="D68" s="56">
        <v>1800</v>
      </c>
      <c r="E68" s="57" t="s">
        <v>27</v>
      </c>
      <c r="F68" s="57">
        <v>1</v>
      </c>
      <c r="G68" s="101">
        <v>53</v>
      </c>
      <c r="H68" s="101">
        <v>51</v>
      </c>
      <c r="I68" s="101">
        <v>42</v>
      </c>
      <c r="J68" s="101">
        <v>18</v>
      </c>
      <c r="K68" s="57">
        <f t="shared" si="0"/>
        <v>164</v>
      </c>
      <c r="L68" s="57">
        <f t="shared" si="1"/>
        <v>53</v>
      </c>
      <c r="M68" s="57">
        <f t="shared" si="2"/>
        <v>102</v>
      </c>
      <c r="N68" s="57">
        <f t="shared" si="3"/>
        <v>105</v>
      </c>
      <c r="O68" s="57">
        <f t="shared" si="4"/>
        <v>9</v>
      </c>
      <c r="P68" s="57">
        <f t="shared" si="5"/>
        <v>269</v>
      </c>
      <c r="Q68" s="57">
        <f t="shared" si="6"/>
        <v>260</v>
      </c>
      <c r="R68" s="58">
        <f t="shared" si="7"/>
        <v>9</v>
      </c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</row>
    <row r="69" spans="1:67" s="4" customFormat="1" ht="15.75" customHeight="1" x14ac:dyDescent="0.2">
      <c r="A69" s="100">
        <v>41022</v>
      </c>
      <c r="B69" s="66" t="s">
        <v>73</v>
      </c>
      <c r="C69" s="56">
        <v>1800</v>
      </c>
      <c r="D69" s="56">
        <v>1815</v>
      </c>
      <c r="E69" s="57" t="s">
        <v>27</v>
      </c>
      <c r="F69" s="57">
        <v>1</v>
      </c>
      <c r="G69" s="101">
        <v>31</v>
      </c>
      <c r="H69" s="101">
        <v>63</v>
      </c>
      <c r="I69" s="101">
        <v>55</v>
      </c>
      <c r="J69" s="101">
        <v>50</v>
      </c>
      <c r="K69" s="57">
        <f t="shared" si="0"/>
        <v>199</v>
      </c>
      <c r="L69" s="57">
        <f t="shared" si="1"/>
        <v>31</v>
      </c>
      <c r="M69" s="57">
        <f t="shared" si="2"/>
        <v>126</v>
      </c>
      <c r="N69" s="57">
        <f t="shared" si="3"/>
        <v>138</v>
      </c>
      <c r="O69" s="57">
        <f t="shared" si="4"/>
        <v>25</v>
      </c>
      <c r="P69" s="57">
        <f t="shared" si="5"/>
        <v>320</v>
      </c>
      <c r="Q69" s="57">
        <f t="shared" si="6"/>
        <v>295</v>
      </c>
      <c r="R69" s="58">
        <f t="shared" si="7"/>
        <v>25</v>
      </c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</row>
    <row r="70" spans="1:67" s="4" customFormat="1" ht="15.75" customHeight="1" x14ac:dyDescent="0.2">
      <c r="A70" s="100">
        <v>41022</v>
      </c>
      <c r="B70" s="66" t="s">
        <v>73</v>
      </c>
      <c r="C70" s="56">
        <v>1815</v>
      </c>
      <c r="D70" s="56">
        <v>1830</v>
      </c>
      <c r="E70" s="57" t="s">
        <v>27</v>
      </c>
      <c r="F70" s="57">
        <v>1</v>
      </c>
      <c r="G70" s="101">
        <v>27</v>
      </c>
      <c r="H70" s="101">
        <v>73</v>
      </c>
      <c r="I70" s="101">
        <v>48</v>
      </c>
      <c r="J70" s="101">
        <v>26</v>
      </c>
      <c r="K70" s="57">
        <f t="shared" si="0"/>
        <v>174</v>
      </c>
      <c r="L70" s="57">
        <f t="shared" si="1"/>
        <v>27</v>
      </c>
      <c r="M70" s="57">
        <f t="shared" si="2"/>
        <v>146</v>
      </c>
      <c r="N70" s="57">
        <f t="shared" si="3"/>
        <v>120</v>
      </c>
      <c r="O70" s="57">
        <f t="shared" si="4"/>
        <v>13</v>
      </c>
      <c r="P70" s="57">
        <f t="shared" si="5"/>
        <v>306</v>
      </c>
      <c r="Q70" s="57">
        <f t="shared" si="6"/>
        <v>293</v>
      </c>
      <c r="R70" s="58">
        <f t="shared" si="7"/>
        <v>13</v>
      </c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</row>
    <row r="71" spans="1:67" s="4" customFormat="1" ht="15.75" customHeight="1" x14ac:dyDescent="0.2">
      <c r="A71" s="100">
        <v>41022</v>
      </c>
      <c r="B71" s="66" t="s">
        <v>73</v>
      </c>
      <c r="C71" s="56">
        <v>1830</v>
      </c>
      <c r="D71" s="56">
        <v>1845</v>
      </c>
      <c r="E71" s="57" t="s">
        <v>27</v>
      </c>
      <c r="F71" s="57">
        <v>1</v>
      </c>
      <c r="G71" s="101">
        <v>35</v>
      </c>
      <c r="H71" s="101">
        <v>43</v>
      </c>
      <c r="I71" s="101">
        <v>43</v>
      </c>
      <c r="J71" s="101">
        <v>41</v>
      </c>
      <c r="K71" s="57">
        <f t="shared" si="0"/>
        <v>162</v>
      </c>
      <c r="L71" s="57">
        <f t="shared" si="1"/>
        <v>35</v>
      </c>
      <c r="M71" s="57">
        <f t="shared" si="2"/>
        <v>86</v>
      </c>
      <c r="N71" s="57">
        <f t="shared" si="3"/>
        <v>108</v>
      </c>
      <c r="O71" s="57">
        <f t="shared" si="4"/>
        <v>21</v>
      </c>
      <c r="P71" s="57">
        <f t="shared" si="5"/>
        <v>250</v>
      </c>
      <c r="Q71" s="57">
        <f t="shared" si="6"/>
        <v>229</v>
      </c>
      <c r="R71" s="58">
        <f t="shared" si="7"/>
        <v>21</v>
      </c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</row>
    <row r="72" spans="1:67" s="4" customFormat="1" ht="15.75" customHeight="1" x14ac:dyDescent="0.2">
      <c r="A72" s="100">
        <v>41022</v>
      </c>
      <c r="B72" s="66" t="s">
        <v>73</v>
      </c>
      <c r="C72" s="56">
        <v>1845</v>
      </c>
      <c r="D72" s="56">
        <v>1900</v>
      </c>
      <c r="E72" s="57" t="s">
        <v>27</v>
      </c>
      <c r="F72" s="57">
        <v>1</v>
      </c>
      <c r="G72" s="101">
        <v>30</v>
      </c>
      <c r="H72" s="101">
        <v>65</v>
      </c>
      <c r="I72" s="101">
        <v>38</v>
      </c>
      <c r="J72" s="101">
        <v>40</v>
      </c>
      <c r="K72" s="57">
        <f t="shared" si="0"/>
        <v>173</v>
      </c>
      <c r="L72" s="57">
        <f t="shared" si="1"/>
        <v>30</v>
      </c>
      <c r="M72" s="57">
        <f t="shared" si="2"/>
        <v>130</v>
      </c>
      <c r="N72" s="57">
        <f t="shared" si="3"/>
        <v>95</v>
      </c>
      <c r="O72" s="57">
        <f t="shared" si="4"/>
        <v>20</v>
      </c>
      <c r="P72" s="57">
        <f t="shared" si="5"/>
        <v>275</v>
      </c>
      <c r="Q72" s="57">
        <f t="shared" si="6"/>
        <v>255</v>
      </c>
      <c r="R72" s="58">
        <f t="shared" si="7"/>
        <v>20</v>
      </c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</row>
    <row r="73" spans="1:67" s="4" customFormat="1" ht="15.75" customHeight="1" x14ac:dyDescent="0.2">
      <c r="A73" s="100">
        <v>41022</v>
      </c>
      <c r="B73" s="66" t="s">
        <v>73</v>
      </c>
      <c r="C73" s="56">
        <v>1900</v>
      </c>
      <c r="D73" s="56">
        <v>1915</v>
      </c>
      <c r="E73" s="57" t="s">
        <v>27</v>
      </c>
      <c r="F73" s="57">
        <v>1</v>
      </c>
      <c r="G73" s="101">
        <v>43</v>
      </c>
      <c r="H73" s="101">
        <v>58</v>
      </c>
      <c r="I73" s="101">
        <v>27</v>
      </c>
      <c r="J73" s="101">
        <v>28</v>
      </c>
      <c r="K73" s="57">
        <f t="shared" si="0"/>
        <v>156</v>
      </c>
      <c r="L73" s="57">
        <f t="shared" si="1"/>
        <v>43</v>
      </c>
      <c r="M73" s="57">
        <f t="shared" si="2"/>
        <v>116</v>
      </c>
      <c r="N73" s="57">
        <f t="shared" si="3"/>
        <v>68</v>
      </c>
      <c r="O73" s="57">
        <f t="shared" si="4"/>
        <v>14</v>
      </c>
      <c r="P73" s="57">
        <f t="shared" si="5"/>
        <v>241</v>
      </c>
      <c r="Q73" s="57">
        <f t="shared" si="6"/>
        <v>227</v>
      </c>
      <c r="R73" s="58">
        <f t="shared" si="7"/>
        <v>14</v>
      </c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</row>
    <row r="74" spans="1:67" s="4" customFormat="1" ht="15.75" customHeight="1" x14ac:dyDescent="0.2">
      <c r="A74" s="100">
        <v>41022</v>
      </c>
      <c r="B74" s="66" t="s">
        <v>73</v>
      </c>
      <c r="C74" s="56">
        <v>1915</v>
      </c>
      <c r="D74" s="56">
        <v>1930</v>
      </c>
      <c r="E74" s="57" t="s">
        <v>27</v>
      </c>
      <c r="F74" s="57">
        <v>1</v>
      </c>
      <c r="G74" s="101">
        <v>56</v>
      </c>
      <c r="H74" s="101">
        <v>56</v>
      </c>
      <c r="I74" s="101">
        <v>31</v>
      </c>
      <c r="J74" s="101">
        <v>38</v>
      </c>
      <c r="K74" s="57">
        <f t="shared" si="0"/>
        <v>181</v>
      </c>
      <c r="L74" s="57">
        <f t="shared" si="1"/>
        <v>56</v>
      </c>
      <c r="M74" s="57">
        <f t="shared" si="2"/>
        <v>112</v>
      </c>
      <c r="N74" s="57">
        <f t="shared" si="3"/>
        <v>78</v>
      </c>
      <c r="O74" s="57">
        <f t="shared" si="4"/>
        <v>19</v>
      </c>
      <c r="P74" s="57">
        <f t="shared" si="5"/>
        <v>265</v>
      </c>
      <c r="Q74" s="57">
        <f t="shared" si="6"/>
        <v>246</v>
      </c>
      <c r="R74" s="58">
        <f t="shared" si="7"/>
        <v>19</v>
      </c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</row>
    <row r="75" spans="1:67" s="4" customFormat="1" ht="15.75" customHeight="1" x14ac:dyDescent="0.2">
      <c r="A75" s="100">
        <v>41022</v>
      </c>
      <c r="B75" s="66" t="s">
        <v>73</v>
      </c>
      <c r="C75" s="56">
        <v>1930</v>
      </c>
      <c r="D75" s="56">
        <v>1945</v>
      </c>
      <c r="E75" s="57" t="s">
        <v>27</v>
      </c>
      <c r="F75" s="57">
        <v>1</v>
      </c>
      <c r="G75" s="101">
        <v>41</v>
      </c>
      <c r="H75" s="101">
        <v>61</v>
      </c>
      <c r="I75" s="101">
        <v>44</v>
      </c>
      <c r="J75" s="101">
        <v>19</v>
      </c>
      <c r="K75" s="57">
        <f t="shared" si="0"/>
        <v>165</v>
      </c>
      <c r="L75" s="57">
        <f t="shared" si="1"/>
        <v>41</v>
      </c>
      <c r="M75" s="57">
        <f t="shared" si="2"/>
        <v>122</v>
      </c>
      <c r="N75" s="57">
        <f t="shared" si="3"/>
        <v>110</v>
      </c>
      <c r="O75" s="57">
        <f t="shared" si="4"/>
        <v>10</v>
      </c>
      <c r="P75" s="57">
        <f t="shared" si="5"/>
        <v>283</v>
      </c>
      <c r="Q75" s="57">
        <f t="shared" si="6"/>
        <v>273</v>
      </c>
      <c r="R75" s="58">
        <f t="shared" si="7"/>
        <v>10</v>
      </c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</row>
    <row r="76" spans="1:67" s="4" customFormat="1" ht="15.75" customHeight="1" thickBot="1" x14ac:dyDescent="0.25">
      <c r="A76" s="100">
        <v>41022</v>
      </c>
      <c r="B76" s="66" t="s">
        <v>73</v>
      </c>
      <c r="C76" s="56">
        <v>1945</v>
      </c>
      <c r="D76" s="56">
        <v>2000</v>
      </c>
      <c r="E76" s="57" t="s">
        <v>27</v>
      </c>
      <c r="F76" s="57">
        <v>1</v>
      </c>
      <c r="G76" s="101">
        <v>30</v>
      </c>
      <c r="H76" s="101">
        <v>69</v>
      </c>
      <c r="I76" s="101">
        <v>46</v>
      </c>
      <c r="J76" s="101">
        <v>24</v>
      </c>
      <c r="K76" s="163">
        <f t="shared" si="0"/>
        <v>169</v>
      </c>
      <c r="L76" s="57">
        <f t="shared" si="1"/>
        <v>30</v>
      </c>
      <c r="M76" s="57">
        <f t="shared" si="2"/>
        <v>138</v>
      </c>
      <c r="N76" s="57">
        <f t="shared" si="3"/>
        <v>115</v>
      </c>
      <c r="O76" s="57">
        <f t="shared" si="4"/>
        <v>12</v>
      </c>
      <c r="P76" s="57">
        <f t="shared" si="5"/>
        <v>295</v>
      </c>
      <c r="Q76" s="57">
        <f t="shared" si="6"/>
        <v>283</v>
      </c>
      <c r="R76" s="58">
        <f t="shared" si="7"/>
        <v>12</v>
      </c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</row>
    <row r="77" spans="1:67" s="4" customFormat="1" ht="16.5" hidden="1" customHeight="1" thickBot="1" x14ac:dyDescent="0.2">
      <c r="A77" s="100">
        <v>41022</v>
      </c>
      <c r="B77" s="66" t="s">
        <v>73</v>
      </c>
      <c r="C77" s="56">
        <v>500</v>
      </c>
      <c r="D77" s="56">
        <v>515</v>
      </c>
      <c r="E77" s="57" t="s">
        <v>27</v>
      </c>
      <c r="F77" s="57" t="s">
        <v>28</v>
      </c>
      <c r="G77" s="101">
        <v>0</v>
      </c>
      <c r="H77" s="101">
        <v>0</v>
      </c>
      <c r="I77" s="101">
        <v>0</v>
      </c>
      <c r="J77" s="101">
        <v>0</v>
      </c>
      <c r="K77" s="54">
        <f t="shared" si="0"/>
        <v>0</v>
      </c>
      <c r="L77" s="57">
        <f t="shared" si="1"/>
        <v>0</v>
      </c>
      <c r="M77" s="57">
        <f t="shared" si="2"/>
        <v>0</v>
      </c>
      <c r="N77" s="57">
        <f t="shared" si="3"/>
        <v>0</v>
      </c>
      <c r="O77" s="57">
        <f t="shared" si="4"/>
        <v>0</v>
      </c>
      <c r="P77" s="57">
        <f t="shared" si="5"/>
        <v>0</v>
      </c>
      <c r="Q77" s="57">
        <f t="shared" si="6"/>
        <v>0</v>
      </c>
      <c r="R77" s="58">
        <f t="shared" si="7"/>
        <v>0</v>
      </c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</row>
    <row r="78" spans="1:67" s="4" customFormat="1" ht="16.5" hidden="1" customHeight="1" thickBot="1" x14ac:dyDescent="0.2">
      <c r="A78" s="100">
        <v>41022</v>
      </c>
      <c r="B78" s="66" t="s">
        <v>73</v>
      </c>
      <c r="C78" s="56">
        <v>515</v>
      </c>
      <c r="D78" s="56">
        <v>530</v>
      </c>
      <c r="E78" s="57" t="s">
        <v>27</v>
      </c>
      <c r="F78" s="57" t="s">
        <v>28</v>
      </c>
      <c r="G78" s="101">
        <v>0</v>
      </c>
      <c r="H78" s="101">
        <v>0</v>
      </c>
      <c r="I78" s="101">
        <v>0</v>
      </c>
      <c r="J78" s="101">
        <v>0</v>
      </c>
      <c r="K78" s="54">
        <f t="shared" si="0"/>
        <v>0</v>
      </c>
      <c r="L78" s="57">
        <f t="shared" si="1"/>
        <v>0</v>
      </c>
      <c r="M78" s="57">
        <f t="shared" si="2"/>
        <v>0</v>
      </c>
      <c r="N78" s="57">
        <f t="shared" si="3"/>
        <v>0</v>
      </c>
      <c r="O78" s="57">
        <f t="shared" si="4"/>
        <v>0</v>
      </c>
      <c r="P78" s="57">
        <f t="shared" si="5"/>
        <v>0</v>
      </c>
      <c r="Q78" s="57">
        <f t="shared" si="6"/>
        <v>0</v>
      </c>
      <c r="R78" s="58">
        <f t="shared" si="7"/>
        <v>0</v>
      </c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</row>
    <row r="79" spans="1:67" s="4" customFormat="1" ht="16.5" hidden="1" customHeight="1" thickBot="1" x14ac:dyDescent="0.2">
      <c r="A79" s="100">
        <v>41022</v>
      </c>
      <c r="B79" s="66" t="s">
        <v>73</v>
      </c>
      <c r="C79" s="56">
        <v>530</v>
      </c>
      <c r="D79" s="56">
        <v>545</v>
      </c>
      <c r="E79" s="57" t="s">
        <v>27</v>
      </c>
      <c r="F79" s="57" t="s">
        <v>28</v>
      </c>
      <c r="G79" s="101">
        <v>0</v>
      </c>
      <c r="H79" s="101">
        <v>0</v>
      </c>
      <c r="I79" s="101">
        <v>0</v>
      </c>
      <c r="J79" s="101">
        <v>0</v>
      </c>
      <c r="K79" s="54">
        <f t="shared" si="0"/>
        <v>0</v>
      </c>
      <c r="L79" s="57">
        <f t="shared" si="1"/>
        <v>0</v>
      </c>
      <c r="M79" s="57">
        <f t="shared" si="2"/>
        <v>0</v>
      </c>
      <c r="N79" s="57">
        <f t="shared" si="3"/>
        <v>0</v>
      </c>
      <c r="O79" s="57">
        <f t="shared" si="4"/>
        <v>0</v>
      </c>
      <c r="P79" s="57">
        <f t="shared" si="5"/>
        <v>0</v>
      </c>
      <c r="Q79" s="57">
        <f t="shared" si="6"/>
        <v>0</v>
      </c>
      <c r="R79" s="58">
        <f t="shared" si="7"/>
        <v>0</v>
      </c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</row>
    <row r="80" spans="1:67" s="4" customFormat="1" ht="16.5" hidden="1" customHeight="1" thickBot="1" x14ac:dyDescent="0.2">
      <c r="A80" s="100">
        <v>41022</v>
      </c>
      <c r="B80" s="66" t="s">
        <v>73</v>
      </c>
      <c r="C80" s="56">
        <v>545</v>
      </c>
      <c r="D80" s="56">
        <v>600</v>
      </c>
      <c r="E80" s="57" t="s">
        <v>27</v>
      </c>
      <c r="F80" s="57" t="s">
        <v>28</v>
      </c>
      <c r="G80" s="101">
        <v>0</v>
      </c>
      <c r="H80" s="101">
        <v>0</v>
      </c>
      <c r="I80" s="101">
        <v>0</v>
      </c>
      <c r="J80" s="101">
        <v>0</v>
      </c>
      <c r="K80" s="54">
        <f t="shared" si="0"/>
        <v>0</v>
      </c>
      <c r="L80" s="57">
        <f t="shared" si="1"/>
        <v>0</v>
      </c>
      <c r="M80" s="57">
        <f t="shared" si="2"/>
        <v>0</v>
      </c>
      <c r="N80" s="57">
        <f t="shared" si="3"/>
        <v>0</v>
      </c>
      <c r="O80" s="57">
        <f t="shared" si="4"/>
        <v>0</v>
      </c>
      <c r="P80" s="57">
        <f t="shared" si="5"/>
        <v>0</v>
      </c>
      <c r="Q80" s="57">
        <f t="shared" si="6"/>
        <v>0</v>
      </c>
      <c r="R80" s="58">
        <f t="shared" si="7"/>
        <v>0</v>
      </c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</row>
    <row r="81" spans="1:67" s="2" customFormat="1" ht="13.5" hidden="1" customHeight="1" thickBot="1" x14ac:dyDescent="0.2">
      <c r="A81" s="100">
        <v>41022</v>
      </c>
      <c r="B81" s="66" t="s">
        <v>73</v>
      </c>
      <c r="C81" s="56">
        <v>600</v>
      </c>
      <c r="D81" s="56">
        <v>615</v>
      </c>
      <c r="E81" s="57" t="s">
        <v>27</v>
      </c>
      <c r="F81" s="57" t="s">
        <v>28</v>
      </c>
      <c r="G81" s="101">
        <v>283</v>
      </c>
      <c r="H81" s="101">
        <v>3</v>
      </c>
      <c r="I81" s="101">
        <v>3</v>
      </c>
      <c r="J81" s="101">
        <v>130</v>
      </c>
      <c r="K81" s="54">
        <f t="shared" si="0"/>
        <v>419</v>
      </c>
      <c r="L81" s="57">
        <f t="shared" ref="L81:L144" si="8">ROUNDUP(G81*$C$3,0)</f>
        <v>283</v>
      </c>
      <c r="M81" s="57">
        <f t="shared" ref="M81:M144" si="9">ROUNDUP($C$7*H81,0)</f>
        <v>6</v>
      </c>
      <c r="N81" s="57">
        <f t="shared" ref="N81:N144" si="10">ROUNDUP(I81*$C$10,0)</f>
        <v>8</v>
      </c>
      <c r="O81" s="57">
        <f t="shared" ref="O81:O144" si="11">ROUNDUP(J81*$C$11,0)</f>
        <v>65</v>
      </c>
      <c r="P81" s="57">
        <f t="shared" si="5"/>
        <v>362</v>
      </c>
      <c r="Q81" s="57">
        <f t="shared" si="6"/>
        <v>297</v>
      </c>
      <c r="R81" s="58">
        <f t="shared" ref="R81:R89" si="12">O81</f>
        <v>65</v>
      </c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</row>
    <row r="82" spans="1:67" s="2" customFormat="1" ht="15.75" hidden="1" customHeight="1" thickBot="1" x14ac:dyDescent="0.2">
      <c r="A82" s="100">
        <v>41022</v>
      </c>
      <c r="B82" s="66" t="s">
        <v>73</v>
      </c>
      <c r="C82" s="56">
        <v>615</v>
      </c>
      <c r="D82" s="56">
        <v>630</v>
      </c>
      <c r="E82" s="57" t="s">
        <v>27</v>
      </c>
      <c r="F82" s="57" t="s">
        <v>28</v>
      </c>
      <c r="G82" s="101">
        <v>276</v>
      </c>
      <c r="H82" s="101">
        <v>3</v>
      </c>
      <c r="I82" s="101">
        <v>3</v>
      </c>
      <c r="J82" s="101">
        <v>114</v>
      </c>
      <c r="K82" s="54">
        <f t="shared" si="0"/>
        <v>396</v>
      </c>
      <c r="L82" s="57">
        <f t="shared" si="8"/>
        <v>276</v>
      </c>
      <c r="M82" s="57">
        <f t="shared" si="9"/>
        <v>6</v>
      </c>
      <c r="N82" s="57">
        <f t="shared" si="10"/>
        <v>8</v>
      </c>
      <c r="O82" s="57">
        <f t="shared" si="11"/>
        <v>57</v>
      </c>
      <c r="P82" s="57">
        <f t="shared" si="5"/>
        <v>347</v>
      </c>
      <c r="Q82" s="57">
        <f t="shared" si="6"/>
        <v>290</v>
      </c>
      <c r="R82" s="58">
        <f t="shared" si="12"/>
        <v>57</v>
      </c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</row>
    <row r="83" spans="1:67" s="2" customFormat="1" ht="15.75" hidden="1" customHeight="1" thickBot="1" x14ac:dyDescent="0.2">
      <c r="A83" s="100">
        <v>41022</v>
      </c>
      <c r="B83" s="66" t="s">
        <v>73</v>
      </c>
      <c r="C83" s="56">
        <v>630</v>
      </c>
      <c r="D83" s="56">
        <v>645</v>
      </c>
      <c r="E83" s="57" t="s">
        <v>27</v>
      </c>
      <c r="F83" s="57" t="s">
        <v>28</v>
      </c>
      <c r="G83" s="101">
        <v>314</v>
      </c>
      <c r="H83" s="101">
        <v>3</v>
      </c>
      <c r="I83" s="101">
        <v>14</v>
      </c>
      <c r="J83" s="101">
        <v>119</v>
      </c>
      <c r="K83" s="54">
        <f t="shared" si="0"/>
        <v>450</v>
      </c>
      <c r="L83" s="57">
        <f t="shared" si="8"/>
        <v>314</v>
      </c>
      <c r="M83" s="57">
        <f t="shared" si="9"/>
        <v>6</v>
      </c>
      <c r="N83" s="57">
        <f t="shared" si="10"/>
        <v>35</v>
      </c>
      <c r="O83" s="57">
        <f t="shared" si="11"/>
        <v>60</v>
      </c>
      <c r="P83" s="57">
        <f t="shared" si="5"/>
        <v>415</v>
      </c>
      <c r="Q83" s="57">
        <f t="shared" si="6"/>
        <v>355</v>
      </c>
      <c r="R83" s="58">
        <f t="shared" si="12"/>
        <v>60</v>
      </c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</row>
    <row r="84" spans="1:67" s="2" customFormat="1" ht="15.75" hidden="1" customHeight="1" thickBot="1" x14ac:dyDescent="0.2">
      <c r="A84" s="100">
        <v>41022</v>
      </c>
      <c r="B84" s="66" t="s">
        <v>73</v>
      </c>
      <c r="C84" s="56">
        <v>645</v>
      </c>
      <c r="D84" s="56">
        <v>700</v>
      </c>
      <c r="E84" s="57" t="s">
        <v>27</v>
      </c>
      <c r="F84" s="57" t="s">
        <v>28</v>
      </c>
      <c r="G84" s="101">
        <v>208</v>
      </c>
      <c r="H84" s="101">
        <v>6</v>
      </c>
      <c r="I84" s="101">
        <v>3</v>
      </c>
      <c r="J84" s="101">
        <v>103</v>
      </c>
      <c r="K84" s="54">
        <f t="shared" si="0"/>
        <v>320</v>
      </c>
      <c r="L84" s="57">
        <f t="shared" si="8"/>
        <v>208</v>
      </c>
      <c r="M84" s="57">
        <f t="shared" si="9"/>
        <v>12</v>
      </c>
      <c r="N84" s="57">
        <f t="shared" si="10"/>
        <v>8</v>
      </c>
      <c r="O84" s="57">
        <f t="shared" si="11"/>
        <v>52</v>
      </c>
      <c r="P84" s="57">
        <f t="shared" si="5"/>
        <v>280</v>
      </c>
      <c r="Q84" s="57">
        <f t="shared" si="6"/>
        <v>228</v>
      </c>
      <c r="R84" s="58">
        <f t="shared" si="12"/>
        <v>52</v>
      </c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</row>
    <row r="85" spans="1:67" s="2" customFormat="1" ht="15.75" hidden="1" customHeight="1" thickBot="1" x14ac:dyDescent="0.2">
      <c r="A85" s="100">
        <v>41022</v>
      </c>
      <c r="B85" s="66" t="s">
        <v>73</v>
      </c>
      <c r="C85" s="56">
        <v>700</v>
      </c>
      <c r="D85" s="56">
        <v>715</v>
      </c>
      <c r="E85" s="57" t="s">
        <v>27</v>
      </c>
      <c r="F85" s="57" t="s">
        <v>28</v>
      </c>
      <c r="G85" s="101">
        <v>187</v>
      </c>
      <c r="H85" s="101">
        <v>2</v>
      </c>
      <c r="I85" s="101">
        <v>3</v>
      </c>
      <c r="J85" s="101">
        <v>120</v>
      </c>
      <c r="K85" s="54">
        <f t="shared" si="0"/>
        <v>312</v>
      </c>
      <c r="L85" s="57">
        <f t="shared" si="8"/>
        <v>187</v>
      </c>
      <c r="M85" s="57">
        <f t="shared" si="9"/>
        <v>4</v>
      </c>
      <c r="N85" s="57">
        <f t="shared" si="10"/>
        <v>8</v>
      </c>
      <c r="O85" s="57">
        <f t="shared" si="11"/>
        <v>60</v>
      </c>
      <c r="P85" s="57">
        <f t="shared" si="5"/>
        <v>259</v>
      </c>
      <c r="Q85" s="57">
        <f t="shared" si="6"/>
        <v>199</v>
      </c>
      <c r="R85" s="58">
        <f t="shared" si="12"/>
        <v>60</v>
      </c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</row>
    <row r="86" spans="1:67" s="2" customFormat="1" ht="15.75" hidden="1" customHeight="1" thickBot="1" x14ac:dyDescent="0.2">
      <c r="A86" s="100">
        <v>41022</v>
      </c>
      <c r="B86" s="66" t="s">
        <v>73</v>
      </c>
      <c r="C86" s="56">
        <v>715</v>
      </c>
      <c r="D86" s="56">
        <v>730</v>
      </c>
      <c r="E86" s="57" t="s">
        <v>27</v>
      </c>
      <c r="F86" s="57" t="s">
        <v>28</v>
      </c>
      <c r="G86" s="101">
        <v>207</v>
      </c>
      <c r="H86" s="101">
        <v>2</v>
      </c>
      <c r="I86" s="101">
        <v>3</v>
      </c>
      <c r="J86" s="101">
        <v>108</v>
      </c>
      <c r="K86" s="54">
        <f t="shared" si="0"/>
        <v>320</v>
      </c>
      <c r="L86" s="57">
        <f t="shared" si="8"/>
        <v>207</v>
      </c>
      <c r="M86" s="57">
        <f t="shared" si="9"/>
        <v>4</v>
      </c>
      <c r="N86" s="57">
        <f t="shared" si="10"/>
        <v>8</v>
      </c>
      <c r="O86" s="57">
        <f t="shared" si="11"/>
        <v>54</v>
      </c>
      <c r="P86" s="57">
        <f t="shared" si="5"/>
        <v>273</v>
      </c>
      <c r="Q86" s="57">
        <f t="shared" si="6"/>
        <v>219</v>
      </c>
      <c r="R86" s="58">
        <f t="shared" si="12"/>
        <v>54</v>
      </c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</row>
    <row r="87" spans="1:67" s="2" customFormat="1" ht="15.75" hidden="1" customHeight="1" thickBot="1" x14ac:dyDescent="0.2">
      <c r="A87" s="100">
        <v>41022</v>
      </c>
      <c r="B87" s="66" t="s">
        <v>73</v>
      </c>
      <c r="C87" s="56">
        <v>730</v>
      </c>
      <c r="D87" s="56">
        <v>745</v>
      </c>
      <c r="E87" s="57" t="s">
        <v>27</v>
      </c>
      <c r="F87" s="57" t="s">
        <v>28</v>
      </c>
      <c r="G87" s="101">
        <v>265</v>
      </c>
      <c r="H87" s="101">
        <v>1</v>
      </c>
      <c r="I87" s="101">
        <v>3</v>
      </c>
      <c r="J87" s="101">
        <v>125</v>
      </c>
      <c r="K87" s="54">
        <f t="shared" si="0"/>
        <v>394</v>
      </c>
      <c r="L87" s="57">
        <f t="shared" si="8"/>
        <v>265</v>
      </c>
      <c r="M87" s="57">
        <f t="shared" si="9"/>
        <v>2</v>
      </c>
      <c r="N87" s="57">
        <f t="shared" si="10"/>
        <v>8</v>
      </c>
      <c r="O87" s="57">
        <f t="shared" si="11"/>
        <v>63</v>
      </c>
      <c r="P87" s="57">
        <f t="shared" si="5"/>
        <v>338</v>
      </c>
      <c r="Q87" s="57">
        <f t="shared" si="6"/>
        <v>275</v>
      </c>
      <c r="R87" s="58">
        <f t="shared" si="12"/>
        <v>63</v>
      </c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</row>
    <row r="88" spans="1:67" s="2" customFormat="1" ht="15.75" hidden="1" customHeight="1" thickBot="1" x14ac:dyDescent="0.2">
      <c r="A88" s="100">
        <v>41022</v>
      </c>
      <c r="B88" s="66" t="s">
        <v>73</v>
      </c>
      <c r="C88" s="56">
        <v>745</v>
      </c>
      <c r="D88" s="56">
        <v>800</v>
      </c>
      <c r="E88" s="57" t="s">
        <v>27</v>
      </c>
      <c r="F88" s="57" t="s">
        <v>28</v>
      </c>
      <c r="G88" s="101">
        <v>219</v>
      </c>
      <c r="H88" s="101">
        <v>3</v>
      </c>
      <c r="I88" s="101">
        <v>8</v>
      </c>
      <c r="J88" s="101">
        <v>91</v>
      </c>
      <c r="K88" s="54">
        <f t="shared" si="0"/>
        <v>321</v>
      </c>
      <c r="L88" s="57">
        <f t="shared" si="8"/>
        <v>219</v>
      </c>
      <c r="M88" s="57">
        <f t="shared" si="9"/>
        <v>6</v>
      </c>
      <c r="N88" s="57">
        <f t="shared" si="10"/>
        <v>20</v>
      </c>
      <c r="O88" s="57">
        <f t="shared" si="11"/>
        <v>46</v>
      </c>
      <c r="P88" s="57">
        <f t="shared" si="5"/>
        <v>291</v>
      </c>
      <c r="Q88" s="57">
        <f t="shared" si="6"/>
        <v>245</v>
      </c>
      <c r="R88" s="58">
        <f t="shared" si="12"/>
        <v>46</v>
      </c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</row>
    <row r="89" spans="1:67" s="2" customFormat="1" ht="15.75" hidden="1" customHeight="1" thickBot="1" x14ac:dyDescent="0.2">
      <c r="A89" s="100">
        <v>41022</v>
      </c>
      <c r="B89" s="66" t="s">
        <v>73</v>
      </c>
      <c r="C89" s="56">
        <v>800</v>
      </c>
      <c r="D89" s="56">
        <v>815</v>
      </c>
      <c r="E89" s="57" t="s">
        <v>27</v>
      </c>
      <c r="F89" s="57" t="s">
        <v>28</v>
      </c>
      <c r="G89" s="101">
        <v>247</v>
      </c>
      <c r="H89" s="101">
        <v>2</v>
      </c>
      <c r="I89" s="101">
        <v>3</v>
      </c>
      <c r="J89" s="101">
        <v>74</v>
      </c>
      <c r="K89" s="54">
        <f t="shared" ref="K89:K136" si="13">SUM(G89:J89)</f>
        <v>326</v>
      </c>
      <c r="L89" s="57">
        <f t="shared" si="8"/>
        <v>247</v>
      </c>
      <c r="M89" s="57">
        <f t="shared" si="9"/>
        <v>4</v>
      </c>
      <c r="N89" s="57">
        <f t="shared" si="10"/>
        <v>8</v>
      </c>
      <c r="O89" s="57">
        <f t="shared" si="11"/>
        <v>37</v>
      </c>
      <c r="P89" s="57">
        <f t="shared" ref="P89:P152" si="14">SUM(L89:O89)</f>
        <v>296</v>
      </c>
      <c r="Q89" s="57">
        <f t="shared" ref="Q89:Q156" si="15">SUM(L89:N89)</f>
        <v>259</v>
      </c>
      <c r="R89" s="58">
        <f t="shared" si="12"/>
        <v>37</v>
      </c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</row>
    <row r="90" spans="1:67" s="2" customFormat="1" ht="15.75" hidden="1" customHeight="1" thickBot="1" x14ac:dyDescent="0.2">
      <c r="A90" s="100">
        <v>41022</v>
      </c>
      <c r="B90" s="66" t="s">
        <v>73</v>
      </c>
      <c r="C90" s="56">
        <v>815</v>
      </c>
      <c r="D90" s="56">
        <v>830</v>
      </c>
      <c r="E90" s="57" t="s">
        <v>27</v>
      </c>
      <c r="F90" s="57" t="s">
        <v>28</v>
      </c>
      <c r="G90" s="101">
        <v>193</v>
      </c>
      <c r="H90" s="101">
        <v>3</v>
      </c>
      <c r="I90" s="101">
        <v>3</v>
      </c>
      <c r="J90" s="101">
        <v>89</v>
      </c>
      <c r="K90" s="54">
        <f t="shared" si="13"/>
        <v>288</v>
      </c>
      <c r="L90" s="57">
        <f t="shared" si="8"/>
        <v>193</v>
      </c>
      <c r="M90" s="57">
        <f t="shared" si="9"/>
        <v>6</v>
      </c>
      <c r="N90" s="57">
        <f t="shared" si="10"/>
        <v>8</v>
      </c>
      <c r="O90" s="57">
        <f t="shared" si="11"/>
        <v>45</v>
      </c>
      <c r="P90" s="57">
        <f t="shared" si="14"/>
        <v>252</v>
      </c>
      <c r="Q90" s="57">
        <f t="shared" si="15"/>
        <v>207</v>
      </c>
      <c r="R90" s="58">
        <f t="shared" ref="R90:R157" si="16">O90</f>
        <v>45</v>
      </c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</row>
    <row r="91" spans="1:67" s="2" customFormat="1" ht="15.75" hidden="1" customHeight="1" thickBot="1" x14ac:dyDescent="0.2">
      <c r="A91" s="100">
        <v>41022</v>
      </c>
      <c r="B91" s="66" t="s">
        <v>73</v>
      </c>
      <c r="C91" s="56">
        <v>830</v>
      </c>
      <c r="D91" s="56">
        <v>845</v>
      </c>
      <c r="E91" s="57" t="s">
        <v>27</v>
      </c>
      <c r="F91" s="57" t="s">
        <v>28</v>
      </c>
      <c r="G91" s="101">
        <v>226</v>
      </c>
      <c r="H91" s="101">
        <v>3</v>
      </c>
      <c r="I91" s="101">
        <v>10</v>
      </c>
      <c r="J91" s="101">
        <v>78</v>
      </c>
      <c r="K91" s="54">
        <f t="shared" si="13"/>
        <v>317</v>
      </c>
      <c r="L91" s="57">
        <f t="shared" si="8"/>
        <v>226</v>
      </c>
      <c r="M91" s="57">
        <f t="shared" si="9"/>
        <v>6</v>
      </c>
      <c r="N91" s="57">
        <f t="shared" si="10"/>
        <v>25</v>
      </c>
      <c r="O91" s="57">
        <f t="shared" si="11"/>
        <v>39</v>
      </c>
      <c r="P91" s="57">
        <f t="shared" si="14"/>
        <v>296</v>
      </c>
      <c r="Q91" s="57">
        <f t="shared" si="15"/>
        <v>257</v>
      </c>
      <c r="R91" s="58">
        <f t="shared" si="16"/>
        <v>39</v>
      </c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</row>
    <row r="92" spans="1:67" s="2" customFormat="1" ht="15.75" hidden="1" customHeight="1" thickBot="1" x14ac:dyDescent="0.2">
      <c r="A92" s="100">
        <v>41022</v>
      </c>
      <c r="B92" s="66" t="s">
        <v>73</v>
      </c>
      <c r="C92" s="56">
        <v>845</v>
      </c>
      <c r="D92" s="56">
        <v>900</v>
      </c>
      <c r="E92" s="57" t="s">
        <v>27</v>
      </c>
      <c r="F92" s="57" t="s">
        <v>28</v>
      </c>
      <c r="G92" s="101">
        <v>238</v>
      </c>
      <c r="H92" s="101">
        <v>1</v>
      </c>
      <c r="I92" s="101">
        <v>3</v>
      </c>
      <c r="J92" s="101">
        <v>92</v>
      </c>
      <c r="K92" s="54">
        <f t="shared" si="13"/>
        <v>334</v>
      </c>
      <c r="L92" s="57">
        <f t="shared" si="8"/>
        <v>238</v>
      </c>
      <c r="M92" s="57">
        <f t="shared" si="9"/>
        <v>2</v>
      </c>
      <c r="N92" s="57">
        <f t="shared" si="10"/>
        <v>8</v>
      </c>
      <c r="O92" s="57">
        <f t="shared" si="11"/>
        <v>46</v>
      </c>
      <c r="P92" s="57">
        <f t="shared" si="14"/>
        <v>294</v>
      </c>
      <c r="Q92" s="57">
        <f t="shared" si="15"/>
        <v>248</v>
      </c>
      <c r="R92" s="58">
        <f t="shared" si="16"/>
        <v>46</v>
      </c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</row>
    <row r="93" spans="1:67" s="2" customFormat="1" ht="15.75" hidden="1" customHeight="1" thickBot="1" x14ac:dyDescent="0.2">
      <c r="A93" s="100">
        <v>41022</v>
      </c>
      <c r="B93" s="66" t="s">
        <v>73</v>
      </c>
      <c r="C93" s="56">
        <v>900</v>
      </c>
      <c r="D93" s="56">
        <v>915</v>
      </c>
      <c r="E93" s="57" t="s">
        <v>27</v>
      </c>
      <c r="F93" s="57" t="s">
        <v>28</v>
      </c>
      <c r="G93" s="101">
        <v>220</v>
      </c>
      <c r="H93" s="101">
        <v>1</v>
      </c>
      <c r="I93" s="101">
        <v>3</v>
      </c>
      <c r="J93" s="101">
        <v>82</v>
      </c>
      <c r="K93" s="54">
        <f t="shared" si="13"/>
        <v>306</v>
      </c>
      <c r="L93" s="57">
        <f t="shared" si="8"/>
        <v>220</v>
      </c>
      <c r="M93" s="57">
        <f t="shared" si="9"/>
        <v>2</v>
      </c>
      <c r="N93" s="57">
        <f t="shared" si="10"/>
        <v>8</v>
      </c>
      <c r="O93" s="57">
        <f t="shared" si="11"/>
        <v>41</v>
      </c>
      <c r="P93" s="57">
        <f t="shared" si="14"/>
        <v>271</v>
      </c>
      <c r="Q93" s="57">
        <f t="shared" si="15"/>
        <v>230</v>
      </c>
      <c r="R93" s="58">
        <f t="shared" si="16"/>
        <v>41</v>
      </c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</row>
    <row r="94" spans="1:67" s="2" customFormat="1" ht="15.75" hidden="1" customHeight="1" thickBot="1" x14ac:dyDescent="0.2">
      <c r="A94" s="100">
        <v>41022</v>
      </c>
      <c r="B94" s="66" t="s">
        <v>73</v>
      </c>
      <c r="C94" s="56">
        <v>915</v>
      </c>
      <c r="D94" s="56">
        <v>930</v>
      </c>
      <c r="E94" s="57" t="s">
        <v>27</v>
      </c>
      <c r="F94" s="57" t="s">
        <v>28</v>
      </c>
      <c r="G94" s="101">
        <v>206</v>
      </c>
      <c r="H94" s="101">
        <v>1</v>
      </c>
      <c r="I94" s="101">
        <v>4</v>
      </c>
      <c r="J94" s="101">
        <v>71</v>
      </c>
      <c r="K94" s="54">
        <f t="shared" si="13"/>
        <v>282</v>
      </c>
      <c r="L94" s="57">
        <f t="shared" si="8"/>
        <v>206</v>
      </c>
      <c r="M94" s="57">
        <f t="shared" si="9"/>
        <v>2</v>
      </c>
      <c r="N94" s="57">
        <f t="shared" si="10"/>
        <v>10</v>
      </c>
      <c r="O94" s="57">
        <f t="shared" si="11"/>
        <v>36</v>
      </c>
      <c r="P94" s="57">
        <f t="shared" si="14"/>
        <v>254</v>
      </c>
      <c r="Q94" s="57">
        <f t="shared" si="15"/>
        <v>218</v>
      </c>
      <c r="R94" s="58">
        <f t="shared" si="16"/>
        <v>36</v>
      </c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</row>
    <row r="95" spans="1:67" s="2" customFormat="1" ht="15.75" hidden="1" customHeight="1" thickBot="1" x14ac:dyDescent="0.2">
      <c r="A95" s="100">
        <v>41022</v>
      </c>
      <c r="B95" s="66" t="s">
        <v>73</v>
      </c>
      <c r="C95" s="56">
        <v>930</v>
      </c>
      <c r="D95" s="56">
        <v>945</v>
      </c>
      <c r="E95" s="57" t="s">
        <v>27</v>
      </c>
      <c r="F95" s="57" t="s">
        <v>28</v>
      </c>
      <c r="G95" s="101">
        <v>219</v>
      </c>
      <c r="H95" s="101">
        <v>1</v>
      </c>
      <c r="I95" s="101">
        <v>9</v>
      </c>
      <c r="J95" s="101">
        <v>63</v>
      </c>
      <c r="K95" s="54">
        <f t="shared" si="13"/>
        <v>292</v>
      </c>
      <c r="L95" s="57">
        <f t="shared" si="8"/>
        <v>219</v>
      </c>
      <c r="M95" s="57">
        <f t="shared" si="9"/>
        <v>2</v>
      </c>
      <c r="N95" s="57">
        <f t="shared" si="10"/>
        <v>23</v>
      </c>
      <c r="O95" s="57">
        <f t="shared" si="11"/>
        <v>32</v>
      </c>
      <c r="P95" s="57">
        <f t="shared" si="14"/>
        <v>276</v>
      </c>
      <c r="Q95" s="57">
        <f t="shared" si="15"/>
        <v>244</v>
      </c>
      <c r="R95" s="58">
        <f t="shared" si="16"/>
        <v>32</v>
      </c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</row>
    <row r="96" spans="1:67" s="2" customFormat="1" ht="15.75" hidden="1" customHeight="1" thickBot="1" x14ac:dyDescent="0.2">
      <c r="A96" s="100">
        <v>41022</v>
      </c>
      <c r="B96" s="66" t="s">
        <v>73</v>
      </c>
      <c r="C96" s="56">
        <v>945</v>
      </c>
      <c r="D96" s="56">
        <v>1000</v>
      </c>
      <c r="E96" s="57" t="s">
        <v>27</v>
      </c>
      <c r="F96" s="57" t="s">
        <v>28</v>
      </c>
      <c r="G96" s="101">
        <v>207</v>
      </c>
      <c r="H96" s="101">
        <v>3</v>
      </c>
      <c r="I96" s="101">
        <v>6</v>
      </c>
      <c r="J96" s="101">
        <v>71</v>
      </c>
      <c r="K96" s="54">
        <f t="shared" si="13"/>
        <v>287</v>
      </c>
      <c r="L96" s="57">
        <f t="shared" si="8"/>
        <v>207</v>
      </c>
      <c r="M96" s="57">
        <f t="shared" si="9"/>
        <v>6</v>
      </c>
      <c r="N96" s="57">
        <f t="shared" si="10"/>
        <v>15</v>
      </c>
      <c r="O96" s="57">
        <f t="shared" si="11"/>
        <v>36</v>
      </c>
      <c r="P96" s="57">
        <f t="shared" si="14"/>
        <v>264</v>
      </c>
      <c r="Q96" s="57">
        <f t="shared" si="15"/>
        <v>228</v>
      </c>
      <c r="R96" s="58">
        <f t="shared" si="16"/>
        <v>36</v>
      </c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</row>
    <row r="97" spans="1:67" s="2" customFormat="1" ht="15.75" hidden="1" customHeight="1" thickBot="1" x14ac:dyDescent="0.2">
      <c r="A97" s="100">
        <v>41022</v>
      </c>
      <c r="B97" s="66" t="s">
        <v>73</v>
      </c>
      <c r="C97" s="56">
        <v>1000</v>
      </c>
      <c r="D97" s="56">
        <v>1015</v>
      </c>
      <c r="E97" s="57" t="s">
        <v>27</v>
      </c>
      <c r="F97" s="57" t="s">
        <v>28</v>
      </c>
      <c r="G97" s="101">
        <v>230</v>
      </c>
      <c r="H97" s="101">
        <v>2</v>
      </c>
      <c r="I97" s="101">
        <v>3</v>
      </c>
      <c r="J97" s="101">
        <v>67</v>
      </c>
      <c r="K97" s="54">
        <f t="shared" si="13"/>
        <v>302</v>
      </c>
      <c r="L97" s="57">
        <f t="shared" si="8"/>
        <v>230</v>
      </c>
      <c r="M97" s="57">
        <f t="shared" si="9"/>
        <v>4</v>
      </c>
      <c r="N97" s="57">
        <f t="shared" si="10"/>
        <v>8</v>
      </c>
      <c r="O97" s="57">
        <f t="shared" si="11"/>
        <v>34</v>
      </c>
      <c r="P97" s="57">
        <f t="shared" si="14"/>
        <v>276</v>
      </c>
      <c r="Q97" s="57">
        <f t="shared" si="15"/>
        <v>242</v>
      </c>
      <c r="R97" s="58">
        <f t="shared" si="16"/>
        <v>34</v>
      </c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</row>
    <row r="98" spans="1:67" s="2" customFormat="1" ht="15.75" hidden="1" customHeight="1" thickBot="1" x14ac:dyDescent="0.2">
      <c r="A98" s="100">
        <v>41022</v>
      </c>
      <c r="B98" s="66" t="s">
        <v>73</v>
      </c>
      <c r="C98" s="56">
        <v>1015</v>
      </c>
      <c r="D98" s="56">
        <v>1030</v>
      </c>
      <c r="E98" s="57" t="s">
        <v>27</v>
      </c>
      <c r="F98" s="57" t="s">
        <v>28</v>
      </c>
      <c r="G98" s="101">
        <v>196</v>
      </c>
      <c r="H98" s="101">
        <v>2</v>
      </c>
      <c r="I98" s="101">
        <v>3</v>
      </c>
      <c r="J98" s="101">
        <v>64</v>
      </c>
      <c r="K98" s="54">
        <f t="shared" si="13"/>
        <v>265</v>
      </c>
      <c r="L98" s="57">
        <f t="shared" si="8"/>
        <v>196</v>
      </c>
      <c r="M98" s="57">
        <f t="shared" si="9"/>
        <v>4</v>
      </c>
      <c r="N98" s="57">
        <f t="shared" si="10"/>
        <v>8</v>
      </c>
      <c r="O98" s="57">
        <f t="shared" si="11"/>
        <v>32</v>
      </c>
      <c r="P98" s="57">
        <f t="shared" si="14"/>
        <v>240</v>
      </c>
      <c r="Q98" s="57">
        <f t="shared" si="15"/>
        <v>208</v>
      </c>
      <c r="R98" s="58">
        <f t="shared" si="16"/>
        <v>32</v>
      </c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</row>
    <row r="99" spans="1:67" s="2" customFormat="1" ht="15.75" hidden="1" customHeight="1" thickBot="1" x14ac:dyDescent="0.2">
      <c r="A99" s="100">
        <v>41022</v>
      </c>
      <c r="B99" s="66" t="s">
        <v>73</v>
      </c>
      <c r="C99" s="56">
        <v>1030</v>
      </c>
      <c r="D99" s="56">
        <v>1045</v>
      </c>
      <c r="E99" s="57" t="s">
        <v>27</v>
      </c>
      <c r="F99" s="57" t="s">
        <v>28</v>
      </c>
      <c r="G99" s="101">
        <v>219</v>
      </c>
      <c r="H99" s="101">
        <v>6</v>
      </c>
      <c r="I99" s="101">
        <v>3</v>
      </c>
      <c r="J99" s="101">
        <v>59</v>
      </c>
      <c r="K99" s="54">
        <f t="shared" si="13"/>
        <v>287</v>
      </c>
      <c r="L99" s="57">
        <f t="shared" si="8"/>
        <v>219</v>
      </c>
      <c r="M99" s="57">
        <f t="shared" si="9"/>
        <v>12</v>
      </c>
      <c r="N99" s="57">
        <f t="shared" si="10"/>
        <v>8</v>
      </c>
      <c r="O99" s="57">
        <f t="shared" si="11"/>
        <v>30</v>
      </c>
      <c r="P99" s="57">
        <f t="shared" si="14"/>
        <v>269</v>
      </c>
      <c r="Q99" s="57">
        <f t="shared" si="15"/>
        <v>239</v>
      </c>
      <c r="R99" s="58">
        <f t="shared" si="16"/>
        <v>30</v>
      </c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</row>
    <row r="100" spans="1:67" s="2" customFormat="1" ht="15.75" hidden="1" customHeight="1" thickBot="1" x14ac:dyDescent="0.2">
      <c r="A100" s="100">
        <v>41022</v>
      </c>
      <c r="B100" s="66" t="s">
        <v>73</v>
      </c>
      <c r="C100" s="56">
        <v>1045</v>
      </c>
      <c r="D100" s="56">
        <v>1100</v>
      </c>
      <c r="E100" s="57" t="s">
        <v>27</v>
      </c>
      <c r="F100" s="57" t="s">
        <v>28</v>
      </c>
      <c r="G100" s="101">
        <v>210</v>
      </c>
      <c r="H100" s="101">
        <v>2</v>
      </c>
      <c r="I100" s="101">
        <v>7</v>
      </c>
      <c r="J100" s="101">
        <v>75</v>
      </c>
      <c r="K100" s="54">
        <f t="shared" si="13"/>
        <v>294</v>
      </c>
      <c r="L100" s="57">
        <f t="shared" si="8"/>
        <v>210</v>
      </c>
      <c r="M100" s="57">
        <f t="shared" si="9"/>
        <v>4</v>
      </c>
      <c r="N100" s="57">
        <f t="shared" si="10"/>
        <v>18</v>
      </c>
      <c r="O100" s="57">
        <f t="shared" si="11"/>
        <v>38</v>
      </c>
      <c r="P100" s="57">
        <f t="shared" si="14"/>
        <v>270</v>
      </c>
      <c r="Q100" s="57">
        <f t="shared" si="15"/>
        <v>232</v>
      </c>
      <c r="R100" s="58">
        <f t="shared" si="16"/>
        <v>38</v>
      </c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</row>
    <row r="101" spans="1:67" s="2" customFormat="1" ht="15.75" hidden="1" customHeight="1" thickBot="1" x14ac:dyDescent="0.2">
      <c r="A101" s="100">
        <v>41022</v>
      </c>
      <c r="B101" s="66" t="s">
        <v>73</v>
      </c>
      <c r="C101" s="56">
        <v>1100</v>
      </c>
      <c r="D101" s="56">
        <v>1115</v>
      </c>
      <c r="E101" s="57" t="s">
        <v>27</v>
      </c>
      <c r="F101" s="57" t="s">
        <v>28</v>
      </c>
      <c r="G101" s="101">
        <v>214</v>
      </c>
      <c r="H101" s="101">
        <v>6</v>
      </c>
      <c r="I101" s="101">
        <v>3</v>
      </c>
      <c r="J101" s="101">
        <v>49</v>
      </c>
      <c r="K101" s="54">
        <f t="shared" si="13"/>
        <v>272</v>
      </c>
      <c r="L101" s="57">
        <f t="shared" si="8"/>
        <v>214</v>
      </c>
      <c r="M101" s="57">
        <f t="shared" si="9"/>
        <v>12</v>
      </c>
      <c r="N101" s="57">
        <f t="shared" si="10"/>
        <v>8</v>
      </c>
      <c r="O101" s="57">
        <f t="shared" si="11"/>
        <v>25</v>
      </c>
      <c r="P101" s="57">
        <f t="shared" si="14"/>
        <v>259</v>
      </c>
      <c r="Q101" s="57">
        <f t="shared" si="15"/>
        <v>234</v>
      </c>
      <c r="R101" s="58">
        <f t="shared" si="16"/>
        <v>25</v>
      </c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</row>
    <row r="102" spans="1:67" s="2" customFormat="1" ht="15.75" hidden="1" customHeight="1" thickBot="1" x14ac:dyDescent="0.2">
      <c r="A102" s="100">
        <v>41022</v>
      </c>
      <c r="B102" s="66" t="s">
        <v>73</v>
      </c>
      <c r="C102" s="56">
        <v>1115</v>
      </c>
      <c r="D102" s="56">
        <v>1130</v>
      </c>
      <c r="E102" s="57" t="s">
        <v>27</v>
      </c>
      <c r="F102" s="57" t="s">
        <v>28</v>
      </c>
      <c r="G102" s="101">
        <v>230</v>
      </c>
      <c r="H102" s="101">
        <v>3</v>
      </c>
      <c r="I102" s="101">
        <v>4</v>
      </c>
      <c r="J102" s="101">
        <v>72</v>
      </c>
      <c r="K102" s="54">
        <f t="shared" si="13"/>
        <v>309</v>
      </c>
      <c r="L102" s="57">
        <f t="shared" si="8"/>
        <v>230</v>
      </c>
      <c r="M102" s="57">
        <f t="shared" si="9"/>
        <v>6</v>
      </c>
      <c r="N102" s="57">
        <f t="shared" si="10"/>
        <v>10</v>
      </c>
      <c r="O102" s="57">
        <f t="shared" si="11"/>
        <v>36</v>
      </c>
      <c r="P102" s="57">
        <f t="shared" si="14"/>
        <v>282</v>
      </c>
      <c r="Q102" s="57">
        <f t="shared" si="15"/>
        <v>246</v>
      </c>
      <c r="R102" s="58">
        <f t="shared" si="16"/>
        <v>36</v>
      </c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</row>
    <row r="103" spans="1:67" s="2" customFormat="1" ht="15.75" hidden="1" customHeight="1" thickBot="1" x14ac:dyDescent="0.2">
      <c r="A103" s="100">
        <v>41022</v>
      </c>
      <c r="B103" s="66" t="s">
        <v>73</v>
      </c>
      <c r="C103" s="56">
        <v>1130</v>
      </c>
      <c r="D103" s="56">
        <v>1145</v>
      </c>
      <c r="E103" s="57" t="s">
        <v>27</v>
      </c>
      <c r="F103" s="57" t="s">
        <v>28</v>
      </c>
      <c r="G103" s="101">
        <v>220</v>
      </c>
      <c r="H103" s="101">
        <v>16</v>
      </c>
      <c r="I103" s="101">
        <v>3</v>
      </c>
      <c r="J103" s="101">
        <v>57</v>
      </c>
      <c r="K103" s="54">
        <f t="shared" si="13"/>
        <v>296</v>
      </c>
      <c r="L103" s="57">
        <f t="shared" si="8"/>
        <v>220</v>
      </c>
      <c r="M103" s="57">
        <f t="shared" si="9"/>
        <v>32</v>
      </c>
      <c r="N103" s="57">
        <f t="shared" si="10"/>
        <v>8</v>
      </c>
      <c r="O103" s="57">
        <f t="shared" si="11"/>
        <v>29</v>
      </c>
      <c r="P103" s="57">
        <f t="shared" si="14"/>
        <v>289</v>
      </c>
      <c r="Q103" s="57">
        <f t="shared" si="15"/>
        <v>260</v>
      </c>
      <c r="R103" s="58">
        <f t="shared" si="16"/>
        <v>29</v>
      </c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</row>
    <row r="104" spans="1:67" s="2" customFormat="1" ht="15.75" hidden="1" customHeight="1" thickBot="1" x14ac:dyDescent="0.2">
      <c r="A104" s="100">
        <v>41022</v>
      </c>
      <c r="B104" s="66" t="s">
        <v>73</v>
      </c>
      <c r="C104" s="56">
        <v>1145</v>
      </c>
      <c r="D104" s="56">
        <v>1200</v>
      </c>
      <c r="E104" s="57" t="s">
        <v>27</v>
      </c>
      <c r="F104" s="57" t="s">
        <v>28</v>
      </c>
      <c r="G104" s="101">
        <v>243</v>
      </c>
      <c r="H104" s="101">
        <v>3</v>
      </c>
      <c r="I104" s="101">
        <v>10</v>
      </c>
      <c r="J104" s="101">
        <v>62</v>
      </c>
      <c r="K104" s="54">
        <f t="shared" si="13"/>
        <v>318</v>
      </c>
      <c r="L104" s="57">
        <f t="shared" si="8"/>
        <v>243</v>
      </c>
      <c r="M104" s="57">
        <f t="shared" si="9"/>
        <v>6</v>
      </c>
      <c r="N104" s="57">
        <f t="shared" si="10"/>
        <v>25</v>
      </c>
      <c r="O104" s="57">
        <f t="shared" si="11"/>
        <v>31</v>
      </c>
      <c r="P104" s="57">
        <f t="shared" si="14"/>
        <v>305</v>
      </c>
      <c r="Q104" s="57">
        <f t="shared" si="15"/>
        <v>274</v>
      </c>
      <c r="R104" s="58">
        <f t="shared" si="16"/>
        <v>31</v>
      </c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</row>
    <row r="105" spans="1:67" s="2" customFormat="1" ht="15.75" hidden="1" customHeight="1" thickBot="1" x14ac:dyDescent="0.2">
      <c r="A105" s="100">
        <v>41022</v>
      </c>
      <c r="B105" s="66" t="s">
        <v>73</v>
      </c>
      <c r="C105" s="56">
        <v>1200</v>
      </c>
      <c r="D105" s="56">
        <v>1215</v>
      </c>
      <c r="E105" s="57" t="s">
        <v>27</v>
      </c>
      <c r="F105" s="57" t="s">
        <v>28</v>
      </c>
      <c r="G105" s="101">
        <v>163</v>
      </c>
      <c r="H105" s="101">
        <v>6</v>
      </c>
      <c r="I105" s="101">
        <v>3</v>
      </c>
      <c r="J105" s="101">
        <v>73</v>
      </c>
      <c r="K105" s="54">
        <f t="shared" si="13"/>
        <v>245</v>
      </c>
      <c r="L105" s="57">
        <f t="shared" si="8"/>
        <v>163</v>
      </c>
      <c r="M105" s="57">
        <f t="shared" si="9"/>
        <v>12</v>
      </c>
      <c r="N105" s="57">
        <f t="shared" si="10"/>
        <v>8</v>
      </c>
      <c r="O105" s="57">
        <f t="shared" si="11"/>
        <v>37</v>
      </c>
      <c r="P105" s="57">
        <f t="shared" si="14"/>
        <v>220</v>
      </c>
      <c r="Q105" s="57">
        <f t="shared" si="15"/>
        <v>183</v>
      </c>
      <c r="R105" s="58">
        <f t="shared" si="16"/>
        <v>37</v>
      </c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</row>
    <row r="106" spans="1:67" s="2" customFormat="1" ht="15.75" hidden="1" customHeight="1" thickBot="1" x14ac:dyDescent="0.2">
      <c r="A106" s="100">
        <v>41022</v>
      </c>
      <c r="B106" s="66" t="s">
        <v>73</v>
      </c>
      <c r="C106" s="56">
        <v>1215</v>
      </c>
      <c r="D106" s="56">
        <v>1230</v>
      </c>
      <c r="E106" s="57" t="s">
        <v>27</v>
      </c>
      <c r="F106" s="57" t="s">
        <v>28</v>
      </c>
      <c r="G106" s="101">
        <v>180</v>
      </c>
      <c r="H106" s="101">
        <v>6</v>
      </c>
      <c r="I106" s="101">
        <v>12</v>
      </c>
      <c r="J106" s="101">
        <v>90</v>
      </c>
      <c r="K106" s="54">
        <f t="shared" si="13"/>
        <v>288</v>
      </c>
      <c r="L106" s="57">
        <f t="shared" si="8"/>
        <v>180</v>
      </c>
      <c r="M106" s="57">
        <f t="shared" si="9"/>
        <v>12</v>
      </c>
      <c r="N106" s="57">
        <f t="shared" si="10"/>
        <v>30</v>
      </c>
      <c r="O106" s="57">
        <f t="shared" si="11"/>
        <v>45</v>
      </c>
      <c r="P106" s="57">
        <f t="shared" si="14"/>
        <v>267</v>
      </c>
      <c r="Q106" s="57">
        <f t="shared" si="15"/>
        <v>222</v>
      </c>
      <c r="R106" s="58">
        <f t="shared" si="16"/>
        <v>45</v>
      </c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</row>
    <row r="107" spans="1:67" s="2" customFormat="1" ht="15.75" hidden="1" customHeight="1" thickBot="1" x14ac:dyDescent="0.2">
      <c r="A107" s="100">
        <v>41022</v>
      </c>
      <c r="B107" s="66" t="s">
        <v>73</v>
      </c>
      <c r="C107" s="56">
        <v>1230</v>
      </c>
      <c r="D107" s="56">
        <v>1245</v>
      </c>
      <c r="E107" s="57" t="s">
        <v>27</v>
      </c>
      <c r="F107" s="57" t="s">
        <v>28</v>
      </c>
      <c r="G107" s="101">
        <v>185</v>
      </c>
      <c r="H107" s="101">
        <v>2</v>
      </c>
      <c r="I107" s="101">
        <v>3</v>
      </c>
      <c r="J107" s="101">
        <v>58</v>
      </c>
      <c r="K107" s="54">
        <f t="shared" si="13"/>
        <v>248</v>
      </c>
      <c r="L107" s="57">
        <f t="shared" si="8"/>
        <v>185</v>
      </c>
      <c r="M107" s="57">
        <f t="shared" si="9"/>
        <v>4</v>
      </c>
      <c r="N107" s="57">
        <f t="shared" si="10"/>
        <v>8</v>
      </c>
      <c r="O107" s="57">
        <f t="shared" si="11"/>
        <v>29</v>
      </c>
      <c r="P107" s="57">
        <f t="shared" si="14"/>
        <v>226</v>
      </c>
      <c r="Q107" s="57">
        <f t="shared" si="15"/>
        <v>197</v>
      </c>
      <c r="R107" s="58">
        <f t="shared" si="16"/>
        <v>29</v>
      </c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</row>
    <row r="108" spans="1:67" s="2" customFormat="1" ht="15.75" hidden="1" customHeight="1" thickBot="1" x14ac:dyDescent="0.2">
      <c r="A108" s="100">
        <v>41022</v>
      </c>
      <c r="B108" s="66" t="s">
        <v>73</v>
      </c>
      <c r="C108" s="56">
        <v>1245</v>
      </c>
      <c r="D108" s="56">
        <v>1300</v>
      </c>
      <c r="E108" s="57" t="s">
        <v>27</v>
      </c>
      <c r="F108" s="57" t="s">
        <v>28</v>
      </c>
      <c r="G108" s="101">
        <v>148</v>
      </c>
      <c r="H108" s="101">
        <v>2</v>
      </c>
      <c r="I108" s="101">
        <v>8</v>
      </c>
      <c r="J108" s="101">
        <v>110</v>
      </c>
      <c r="K108" s="54">
        <f t="shared" si="13"/>
        <v>268</v>
      </c>
      <c r="L108" s="57">
        <f t="shared" si="8"/>
        <v>148</v>
      </c>
      <c r="M108" s="57">
        <f t="shared" si="9"/>
        <v>4</v>
      </c>
      <c r="N108" s="57">
        <f t="shared" si="10"/>
        <v>20</v>
      </c>
      <c r="O108" s="57">
        <f t="shared" si="11"/>
        <v>55</v>
      </c>
      <c r="P108" s="57">
        <f t="shared" si="14"/>
        <v>227</v>
      </c>
      <c r="Q108" s="57">
        <f t="shared" si="15"/>
        <v>172</v>
      </c>
      <c r="R108" s="58">
        <f t="shared" si="16"/>
        <v>55</v>
      </c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</row>
    <row r="109" spans="1:67" s="2" customFormat="1" ht="15.75" hidden="1" customHeight="1" thickBot="1" x14ac:dyDescent="0.2">
      <c r="A109" s="100">
        <v>41022</v>
      </c>
      <c r="B109" s="66" t="s">
        <v>73</v>
      </c>
      <c r="C109" s="56">
        <v>1300</v>
      </c>
      <c r="D109" s="56">
        <v>1315</v>
      </c>
      <c r="E109" s="57" t="s">
        <v>27</v>
      </c>
      <c r="F109" s="57" t="s">
        <v>28</v>
      </c>
      <c r="G109" s="101">
        <v>115</v>
      </c>
      <c r="H109" s="101">
        <v>0</v>
      </c>
      <c r="I109" s="101">
        <v>10</v>
      </c>
      <c r="J109" s="101">
        <v>44</v>
      </c>
      <c r="K109" s="54">
        <f t="shared" si="13"/>
        <v>169</v>
      </c>
      <c r="L109" s="57">
        <f t="shared" si="8"/>
        <v>115</v>
      </c>
      <c r="M109" s="57">
        <f t="shared" si="9"/>
        <v>0</v>
      </c>
      <c r="N109" s="57">
        <f t="shared" si="10"/>
        <v>25</v>
      </c>
      <c r="O109" s="57">
        <f t="shared" si="11"/>
        <v>22</v>
      </c>
      <c r="P109" s="57">
        <f t="shared" si="14"/>
        <v>162</v>
      </c>
      <c r="Q109" s="57">
        <f t="shared" si="15"/>
        <v>140</v>
      </c>
      <c r="R109" s="58">
        <f t="shared" si="16"/>
        <v>22</v>
      </c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</row>
    <row r="110" spans="1:67" s="2" customFormat="1" ht="15.75" hidden="1" customHeight="1" thickBot="1" x14ac:dyDescent="0.2">
      <c r="A110" s="100">
        <v>41022</v>
      </c>
      <c r="B110" s="66" t="s">
        <v>73</v>
      </c>
      <c r="C110" s="56">
        <v>1315</v>
      </c>
      <c r="D110" s="56">
        <v>1330</v>
      </c>
      <c r="E110" s="57" t="s">
        <v>27</v>
      </c>
      <c r="F110" s="57" t="s">
        <v>28</v>
      </c>
      <c r="G110" s="101">
        <v>206</v>
      </c>
      <c r="H110" s="101">
        <v>3</v>
      </c>
      <c r="I110" s="101">
        <v>7</v>
      </c>
      <c r="J110" s="101">
        <v>72</v>
      </c>
      <c r="K110" s="54">
        <f t="shared" si="13"/>
        <v>288</v>
      </c>
      <c r="L110" s="57">
        <f t="shared" si="8"/>
        <v>206</v>
      </c>
      <c r="M110" s="57">
        <f t="shared" si="9"/>
        <v>6</v>
      </c>
      <c r="N110" s="57">
        <f t="shared" si="10"/>
        <v>18</v>
      </c>
      <c r="O110" s="57">
        <f t="shared" si="11"/>
        <v>36</v>
      </c>
      <c r="P110" s="57">
        <f t="shared" si="14"/>
        <v>266</v>
      </c>
      <c r="Q110" s="57">
        <f t="shared" si="15"/>
        <v>230</v>
      </c>
      <c r="R110" s="58">
        <f t="shared" si="16"/>
        <v>36</v>
      </c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</row>
    <row r="111" spans="1:67" s="2" customFormat="1" ht="15.75" hidden="1" customHeight="1" thickBot="1" x14ac:dyDescent="0.2">
      <c r="A111" s="100">
        <v>41022</v>
      </c>
      <c r="B111" s="66" t="s">
        <v>73</v>
      </c>
      <c r="C111" s="56">
        <v>1330</v>
      </c>
      <c r="D111" s="56">
        <v>1345</v>
      </c>
      <c r="E111" s="57" t="s">
        <v>27</v>
      </c>
      <c r="F111" s="57" t="s">
        <v>28</v>
      </c>
      <c r="G111" s="101">
        <v>88</v>
      </c>
      <c r="H111" s="101">
        <v>0</v>
      </c>
      <c r="I111" s="101">
        <v>6</v>
      </c>
      <c r="J111" s="101">
        <v>29</v>
      </c>
      <c r="K111" s="54">
        <f t="shared" si="13"/>
        <v>123</v>
      </c>
      <c r="L111" s="57">
        <f t="shared" si="8"/>
        <v>88</v>
      </c>
      <c r="M111" s="57">
        <f t="shared" si="9"/>
        <v>0</v>
      </c>
      <c r="N111" s="57">
        <f t="shared" si="10"/>
        <v>15</v>
      </c>
      <c r="O111" s="57">
        <f t="shared" si="11"/>
        <v>15</v>
      </c>
      <c r="P111" s="57">
        <f t="shared" si="14"/>
        <v>118</v>
      </c>
      <c r="Q111" s="57">
        <f t="shared" si="15"/>
        <v>103</v>
      </c>
      <c r="R111" s="58">
        <f t="shared" si="16"/>
        <v>15</v>
      </c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</row>
    <row r="112" spans="1:67" s="2" customFormat="1" ht="15.75" hidden="1" customHeight="1" thickBot="1" x14ac:dyDescent="0.2">
      <c r="A112" s="100">
        <v>41022</v>
      </c>
      <c r="B112" s="66" t="s">
        <v>73</v>
      </c>
      <c r="C112" s="56">
        <v>1345</v>
      </c>
      <c r="D112" s="56">
        <v>1400</v>
      </c>
      <c r="E112" s="57" t="s">
        <v>27</v>
      </c>
      <c r="F112" s="57" t="s">
        <v>28</v>
      </c>
      <c r="G112" s="101">
        <v>157</v>
      </c>
      <c r="H112" s="101">
        <v>1</v>
      </c>
      <c r="I112" s="101">
        <v>4</v>
      </c>
      <c r="J112" s="101">
        <v>53</v>
      </c>
      <c r="K112" s="54">
        <f t="shared" si="13"/>
        <v>215</v>
      </c>
      <c r="L112" s="57">
        <f t="shared" si="8"/>
        <v>157</v>
      </c>
      <c r="M112" s="57">
        <f t="shared" si="9"/>
        <v>2</v>
      </c>
      <c r="N112" s="57">
        <f t="shared" si="10"/>
        <v>10</v>
      </c>
      <c r="O112" s="57">
        <f t="shared" si="11"/>
        <v>27</v>
      </c>
      <c r="P112" s="57">
        <f t="shared" si="14"/>
        <v>196</v>
      </c>
      <c r="Q112" s="57">
        <f t="shared" si="15"/>
        <v>169</v>
      </c>
      <c r="R112" s="58">
        <f t="shared" si="16"/>
        <v>27</v>
      </c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</row>
    <row r="113" spans="1:67" s="2" customFormat="1" ht="15.75" hidden="1" customHeight="1" thickBot="1" x14ac:dyDescent="0.2">
      <c r="A113" s="100">
        <v>41022</v>
      </c>
      <c r="B113" s="66" t="s">
        <v>73</v>
      </c>
      <c r="C113" s="56">
        <v>1400</v>
      </c>
      <c r="D113" s="56">
        <v>1415</v>
      </c>
      <c r="E113" s="57" t="s">
        <v>27</v>
      </c>
      <c r="F113" s="57" t="s">
        <v>28</v>
      </c>
      <c r="G113" s="101">
        <v>36</v>
      </c>
      <c r="H113" s="101">
        <v>0</v>
      </c>
      <c r="I113" s="101">
        <v>2</v>
      </c>
      <c r="J113" s="101">
        <v>11</v>
      </c>
      <c r="K113" s="54">
        <f t="shared" si="13"/>
        <v>49</v>
      </c>
      <c r="L113" s="57">
        <f t="shared" si="8"/>
        <v>36</v>
      </c>
      <c r="M113" s="57">
        <f t="shared" si="9"/>
        <v>0</v>
      </c>
      <c r="N113" s="57">
        <f t="shared" si="10"/>
        <v>5</v>
      </c>
      <c r="O113" s="57">
        <f t="shared" si="11"/>
        <v>6</v>
      </c>
      <c r="P113" s="57">
        <f t="shared" si="14"/>
        <v>47</v>
      </c>
      <c r="Q113" s="57">
        <f t="shared" si="15"/>
        <v>41</v>
      </c>
      <c r="R113" s="58">
        <f t="shared" si="16"/>
        <v>6</v>
      </c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</row>
    <row r="114" spans="1:67" s="2" customFormat="1" ht="15.75" hidden="1" customHeight="1" thickBot="1" x14ac:dyDescent="0.2">
      <c r="A114" s="100">
        <v>41022</v>
      </c>
      <c r="B114" s="66" t="s">
        <v>73</v>
      </c>
      <c r="C114" s="56">
        <v>1415</v>
      </c>
      <c r="D114" s="56">
        <v>1430</v>
      </c>
      <c r="E114" s="57" t="s">
        <v>27</v>
      </c>
      <c r="F114" s="57" t="s">
        <v>28</v>
      </c>
      <c r="G114" s="101">
        <v>60</v>
      </c>
      <c r="H114" s="101">
        <v>0</v>
      </c>
      <c r="I114" s="101">
        <v>3</v>
      </c>
      <c r="J114" s="101">
        <v>25</v>
      </c>
      <c r="K114" s="54">
        <f t="shared" si="13"/>
        <v>88</v>
      </c>
      <c r="L114" s="57">
        <f t="shared" si="8"/>
        <v>60</v>
      </c>
      <c r="M114" s="57">
        <f t="shared" si="9"/>
        <v>0</v>
      </c>
      <c r="N114" s="57">
        <f t="shared" si="10"/>
        <v>8</v>
      </c>
      <c r="O114" s="57">
        <f t="shared" si="11"/>
        <v>13</v>
      </c>
      <c r="P114" s="57">
        <f t="shared" si="14"/>
        <v>81</v>
      </c>
      <c r="Q114" s="57">
        <f t="shared" si="15"/>
        <v>68</v>
      </c>
      <c r="R114" s="58">
        <f t="shared" si="16"/>
        <v>13</v>
      </c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</row>
    <row r="115" spans="1:67" s="2" customFormat="1" ht="15.75" hidden="1" customHeight="1" thickBot="1" x14ac:dyDescent="0.2">
      <c r="A115" s="100">
        <v>41022</v>
      </c>
      <c r="B115" s="66" t="s">
        <v>73</v>
      </c>
      <c r="C115" s="56">
        <v>1430</v>
      </c>
      <c r="D115" s="56">
        <v>1445</v>
      </c>
      <c r="E115" s="57" t="s">
        <v>27</v>
      </c>
      <c r="F115" s="57" t="s">
        <v>28</v>
      </c>
      <c r="G115" s="101">
        <v>61</v>
      </c>
      <c r="H115" s="101">
        <v>0</v>
      </c>
      <c r="I115" s="101">
        <v>2</v>
      </c>
      <c r="J115" s="101">
        <v>33</v>
      </c>
      <c r="K115" s="54">
        <f t="shared" si="13"/>
        <v>96</v>
      </c>
      <c r="L115" s="57">
        <f t="shared" si="8"/>
        <v>61</v>
      </c>
      <c r="M115" s="57">
        <f t="shared" si="9"/>
        <v>0</v>
      </c>
      <c r="N115" s="57">
        <f t="shared" si="10"/>
        <v>5</v>
      </c>
      <c r="O115" s="57">
        <f t="shared" si="11"/>
        <v>17</v>
      </c>
      <c r="P115" s="57">
        <f t="shared" si="14"/>
        <v>83</v>
      </c>
      <c r="Q115" s="57">
        <f t="shared" si="15"/>
        <v>66</v>
      </c>
      <c r="R115" s="58">
        <f t="shared" si="16"/>
        <v>17</v>
      </c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</row>
    <row r="116" spans="1:67" s="2" customFormat="1" ht="15.75" hidden="1" customHeight="1" thickBot="1" x14ac:dyDescent="0.2">
      <c r="A116" s="100">
        <v>41022</v>
      </c>
      <c r="B116" s="66" t="s">
        <v>73</v>
      </c>
      <c r="C116" s="56">
        <v>1445</v>
      </c>
      <c r="D116" s="56">
        <v>1500</v>
      </c>
      <c r="E116" s="57" t="s">
        <v>27</v>
      </c>
      <c r="F116" s="57" t="s">
        <v>28</v>
      </c>
      <c r="G116" s="101">
        <v>64</v>
      </c>
      <c r="H116" s="101">
        <v>1</v>
      </c>
      <c r="I116" s="101">
        <v>3</v>
      </c>
      <c r="J116" s="101">
        <v>27</v>
      </c>
      <c r="K116" s="54">
        <f t="shared" si="13"/>
        <v>95</v>
      </c>
      <c r="L116" s="57">
        <f t="shared" si="8"/>
        <v>64</v>
      </c>
      <c r="M116" s="57">
        <f t="shared" si="9"/>
        <v>2</v>
      </c>
      <c r="N116" s="57">
        <f t="shared" si="10"/>
        <v>8</v>
      </c>
      <c r="O116" s="57">
        <f t="shared" si="11"/>
        <v>14</v>
      </c>
      <c r="P116" s="57">
        <f t="shared" si="14"/>
        <v>88</v>
      </c>
      <c r="Q116" s="57">
        <f t="shared" si="15"/>
        <v>74</v>
      </c>
      <c r="R116" s="58">
        <f t="shared" si="16"/>
        <v>14</v>
      </c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</row>
    <row r="117" spans="1:67" s="2" customFormat="1" ht="15.75" hidden="1" customHeight="1" thickBot="1" x14ac:dyDescent="0.2">
      <c r="A117" s="100">
        <v>41022</v>
      </c>
      <c r="B117" s="66" t="s">
        <v>73</v>
      </c>
      <c r="C117" s="56">
        <v>1500</v>
      </c>
      <c r="D117" s="56">
        <v>1515</v>
      </c>
      <c r="E117" s="57" t="s">
        <v>27</v>
      </c>
      <c r="F117" s="57" t="s">
        <v>28</v>
      </c>
      <c r="G117" s="101">
        <v>72</v>
      </c>
      <c r="H117" s="101">
        <v>1</v>
      </c>
      <c r="I117" s="101">
        <v>4</v>
      </c>
      <c r="J117" s="101">
        <v>31</v>
      </c>
      <c r="K117" s="54">
        <f t="shared" si="13"/>
        <v>108</v>
      </c>
      <c r="L117" s="57">
        <f t="shared" si="8"/>
        <v>72</v>
      </c>
      <c r="M117" s="57">
        <f t="shared" si="9"/>
        <v>2</v>
      </c>
      <c r="N117" s="57">
        <f t="shared" si="10"/>
        <v>10</v>
      </c>
      <c r="O117" s="57">
        <f t="shared" si="11"/>
        <v>16</v>
      </c>
      <c r="P117" s="57">
        <f t="shared" si="14"/>
        <v>100</v>
      </c>
      <c r="Q117" s="57">
        <f t="shared" si="15"/>
        <v>84</v>
      </c>
      <c r="R117" s="58">
        <f t="shared" si="16"/>
        <v>16</v>
      </c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</row>
    <row r="118" spans="1:67" s="2" customFormat="1" ht="15.75" hidden="1" customHeight="1" thickBot="1" x14ac:dyDescent="0.2">
      <c r="A118" s="100">
        <v>41022</v>
      </c>
      <c r="B118" s="66" t="s">
        <v>73</v>
      </c>
      <c r="C118" s="56">
        <v>1515</v>
      </c>
      <c r="D118" s="56">
        <v>1530</v>
      </c>
      <c r="E118" s="57" t="s">
        <v>27</v>
      </c>
      <c r="F118" s="57" t="s">
        <v>28</v>
      </c>
      <c r="G118" s="101">
        <v>117</v>
      </c>
      <c r="H118" s="101">
        <v>7</v>
      </c>
      <c r="I118" s="101">
        <v>5</v>
      </c>
      <c r="J118" s="101">
        <v>53</v>
      </c>
      <c r="K118" s="54">
        <f t="shared" si="13"/>
        <v>182</v>
      </c>
      <c r="L118" s="57">
        <f t="shared" si="8"/>
        <v>117</v>
      </c>
      <c r="M118" s="57">
        <f t="shared" si="9"/>
        <v>14</v>
      </c>
      <c r="N118" s="57">
        <f t="shared" si="10"/>
        <v>13</v>
      </c>
      <c r="O118" s="57">
        <f t="shared" si="11"/>
        <v>27</v>
      </c>
      <c r="P118" s="57">
        <f t="shared" si="14"/>
        <v>171</v>
      </c>
      <c r="Q118" s="57">
        <f t="shared" si="15"/>
        <v>144</v>
      </c>
      <c r="R118" s="58">
        <f t="shared" si="16"/>
        <v>27</v>
      </c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</row>
    <row r="119" spans="1:67" s="2" customFormat="1" ht="15.75" hidden="1" customHeight="1" thickBot="1" x14ac:dyDescent="0.2">
      <c r="A119" s="100">
        <v>41022</v>
      </c>
      <c r="B119" s="66" t="s">
        <v>73</v>
      </c>
      <c r="C119" s="56">
        <v>1530</v>
      </c>
      <c r="D119" s="56">
        <v>1545</v>
      </c>
      <c r="E119" s="57" t="s">
        <v>27</v>
      </c>
      <c r="F119" s="57" t="s">
        <v>28</v>
      </c>
      <c r="G119" s="101">
        <v>57</v>
      </c>
      <c r="H119" s="101">
        <v>1</v>
      </c>
      <c r="I119" s="101">
        <v>3</v>
      </c>
      <c r="J119" s="101">
        <v>20</v>
      </c>
      <c r="K119" s="54">
        <f t="shared" si="13"/>
        <v>81</v>
      </c>
      <c r="L119" s="57">
        <f t="shared" si="8"/>
        <v>57</v>
      </c>
      <c r="M119" s="57">
        <f t="shared" si="9"/>
        <v>2</v>
      </c>
      <c r="N119" s="57">
        <f t="shared" si="10"/>
        <v>8</v>
      </c>
      <c r="O119" s="57">
        <f t="shared" si="11"/>
        <v>10</v>
      </c>
      <c r="P119" s="57">
        <f t="shared" si="14"/>
        <v>77</v>
      </c>
      <c r="Q119" s="57">
        <f t="shared" si="15"/>
        <v>67</v>
      </c>
      <c r="R119" s="58">
        <f t="shared" si="16"/>
        <v>10</v>
      </c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</row>
    <row r="120" spans="1:67" s="2" customFormat="1" ht="15.75" hidden="1" customHeight="1" thickBot="1" x14ac:dyDescent="0.2">
      <c r="A120" s="100">
        <v>41022</v>
      </c>
      <c r="B120" s="66" t="s">
        <v>73</v>
      </c>
      <c r="C120" s="56">
        <v>1545</v>
      </c>
      <c r="D120" s="56">
        <v>1600</v>
      </c>
      <c r="E120" s="57" t="s">
        <v>27</v>
      </c>
      <c r="F120" s="57" t="s">
        <v>28</v>
      </c>
      <c r="G120" s="101">
        <v>91</v>
      </c>
      <c r="H120" s="101">
        <v>2</v>
      </c>
      <c r="I120" s="101">
        <v>3</v>
      </c>
      <c r="J120" s="101">
        <v>30</v>
      </c>
      <c r="K120" s="54">
        <f t="shared" si="13"/>
        <v>126</v>
      </c>
      <c r="L120" s="57">
        <f t="shared" si="8"/>
        <v>91</v>
      </c>
      <c r="M120" s="57">
        <f t="shared" si="9"/>
        <v>4</v>
      </c>
      <c r="N120" s="57">
        <f t="shared" si="10"/>
        <v>8</v>
      </c>
      <c r="O120" s="57">
        <f t="shared" si="11"/>
        <v>15</v>
      </c>
      <c r="P120" s="57">
        <f t="shared" si="14"/>
        <v>118</v>
      </c>
      <c r="Q120" s="57">
        <f t="shared" si="15"/>
        <v>103</v>
      </c>
      <c r="R120" s="58">
        <f t="shared" si="16"/>
        <v>15</v>
      </c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</row>
    <row r="121" spans="1:67" s="2" customFormat="1" ht="15.75" hidden="1" customHeight="1" thickBot="1" x14ac:dyDescent="0.2">
      <c r="A121" s="100">
        <v>41022</v>
      </c>
      <c r="B121" s="66" t="s">
        <v>73</v>
      </c>
      <c r="C121" s="56">
        <v>1600</v>
      </c>
      <c r="D121" s="56">
        <v>1615</v>
      </c>
      <c r="E121" s="57" t="s">
        <v>27</v>
      </c>
      <c r="F121" s="57" t="s">
        <v>28</v>
      </c>
      <c r="G121" s="101">
        <v>53</v>
      </c>
      <c r="H121" s="101">
        <v>2</v>
      </c>
      <c r="I121" s="101">
        <v>3</v>
      </c>
      <c r="J121" s="101">
        <v>20</v>
      </c>
      <c r="K121" s="54">
        <f t="shared" si="13"/>
        <v>78</v>
      </c>
      <c r="L121" s="57">
        <f t="shared" si="8"/>
        <v>53</v>
      </c>
      <c r="M121" s="57">
        <f t="shared" si="9"/>
        <v>4</v>
      </c>
      <c r="N121" s="57">
        <f t="shared" si="10"/>
        <v>8</v>
      </c>
      <c r="O121" s="57">
        <f t="shared" si="11"/>
        <v>10</v>
      </c>
      <c r="P121" s="57">
        <f t="shared" si="14"/>
        <v>75</v>
      </c>
      <c r="Q121" s="57">
        <f t="shared" si="15"/>
        <v>65</v>
      </c>
      <c r="R121" s="58">
        <f t="shared" si="16"/>
        <v>10</v>
      </c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</row>
    <row r="122" spans="1:67" s="2" customFormat="1" ht="15.75" hidden="1" customHeight="1" thickBot="1" x14ac:dyDescent="0.2">
      <c r="A122" s="100">
        <v>41022</v>
      </c>
      <c r="B122" s="66" t="s">
        <v>73</v>
      </c>
      <c r="C122" s="56">
        <v>1615</v>
      </c>
      <c r="D122" s="56">
        <v>1630</v>
      </c>
      <c r="E122" s="57" t="s">
        <v>27</v>
      </c>
      <c r="F122" s="57" t="s">
        <v>28</v>
      </c>
      <c r="G122" s="101">
        <v>66</v>
      </c>
      <c r="H122" s="101">
        <v>1</v>
      </c>
      <c r="I122" s="101">
        <v>1</v>
      </c>
      <c r="J122" s="101">
        <v>20</v>
      </c>
      <c r="K122" s="54">
        <f t="shared" si="13"/>
        <v>88</v>
      </c>
      <c r="L122" s="57">
        <f t="shared" si="8"/>
        <v>66</v>
      </c>
      <c r="M122" s="57">
        <f t="shared" si="9"/>
        <v>2</v>
      </c>
      <c r="N122" s="57">
        <f t="shared" si="10"/>
        <v>3</v>
      </c>
      <c r="O122" s="57">
        <f t="shared" si="11"/>
        <v>10</v>
      </c>
      <c r="P122" s="57">
        <f t="shared" si="14"/>
        <v>81</v>
      </c>
      <c r="Q122" s="57">
        <f t="shared" si="15"/>
        <v>71</v>
      </c>
      <c r="R122" s="58">
        <f t="shared" si="16"/>
        <v>10</v>
      </c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</row>
    <row r="123" spans="1:67" s="2" customFormat="1" ht="15.75" hidden="1" customHeight="1" thickBot="1" x14ac:dyDescent="0.2">
      <c r="A123" s="100">
        <v>41022</v>
      </c>
      <c r="B123" s="66" t="s">
        <v>73</v>
      </c>
      <c r="C123" s="56">
        <v>1630</v>
      </c>
      <c r="D123" s="56">
        <v>1645</v>
      </c>
      <c r="E123" s="57" t="s">
        <v>27</v>
      </c>
      <c r="F123" s="57" t="s">
        <v>28</v>
      </c>
      <c r="G123" s="101">
        <v>42</v>
      </c>
      <c r="H123" s="101">
        <v>0</v>
      </c>
      <c r="I123" s="101">
        <v>3</v>
      </c>
      <c r="J123" s="101">
        <v>15</v>
      </c>
      <c r="K123" s="54">
        <f t="shared" si="13"/>
        <v>60</v>
      </c>
      <c r="L123" s="57">
        <f t="shared" si="8"/>
        <v>42</v>
      </c>
      <c r="M123" s="57">
        <f t="shared" si="9"/>
        <v>0</v>
      </c>
      <c r="N123" s="57">
        <f t="shared" si="10"/>
        <v>8</v>
      </c>
      <c r="O123" s="57">
        <f t="shared" si="11"/>
        <v>8</v>
      </c>
      <c r="P123" s="57">
        <f t="shared" si="14"/>
        <v>58</v>
      </c>
      <c r="Q123" s="57">
        <f t="shared" si="15"/>
        <v>50</v>
      </c>
      <c r="R123" s="58">
        <f t="shared" si="16"/>
        <v>8</v>
      </c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</row>
    <row r="124" spans="1:67" s="2" customFormat="1" ht="15.75" hidden="1" customHeight="1" thickBot="1" x14ac:dyDescent="0.2">
      <c r="A124" s="100">
        <v>41022</v>
      </c>
      <c r="B124" s="66" t="s">
        <v>73</v>
      </c>
      <c r="C124" s="56">
        <v>1645</v>
      </c>
      <c r="D124" s="56">
        <v>1700</v>
      </c>
      <c r="E124" s="57" t="s">
        <v>27</v>
      </c>
      <c r="F124" s="57" t="s">
        <v>28</v>
      </c>
      <c r="G124" s="101">
        <v>84</v>
      </c>
      <c r="H124" s="101">
        <v>0</v>
      </c>
      <c r="I124" s="101">
        <v>5</v>
      </c>
      <c r="J124" s="101">
        <v>52</v>
      </c>
      <c r="K124" s="54">
        <f t="shared" si="13"/>
        <v>141</v>
      </c>
      <c r="L124" s="57">
        <f t="shared" si="8"/>
        <v>84</v>
      </c>
      <c r="M124" s="57">
        <f t="shared" si="9"/>
        <v>0</v>
      </c>
      <c r="N124" s="57">
        <f t="shared" si="10"/>
        <v>13</v>
      </c>
      <c r="O124" s="57">
        <f t="shared" si="11"/>
        <v>26</v>
      </c>
      <c r="P124" s="57">
        <f t="shared" si="14"/>
        <v>123</v>
      </c>
      <c r="Q124" s="57">
        <f t="shared" si="15"/>
        <v>97</v>
      </c>
      <c r="R124" s="58">
        <f t="shared" si="16"/>
        <v>26</v>
      </c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</row>
    <row r="125" spans="1:67" s="2" customFormat="1" ht="15.75" hidden="1" customHeight="1" thickBot="1" x14ac:dyDescent="0.2">
      <c r="A125" s="100">
        <v>41022</v>
      </c>
      <c r="B125" s="66" t="s">
        <v>73</v>
      </c>
      <c r="C125" s="56">
        <v>1700</v>
      </c>
      <c r="D125" s="56">
        <v>1715</v>
      </c>
      <c r="E125" s="57" t="s">
        <v>27</v>
      </c>
      <c r="F125" s="57" t="s">
        <v>28</v>
      </c>
      <c r="G125" s="101">
        <v>60</v>
      </c>
      <c r="H125" s="101">
        <v>0</v>
      </c>
      <c r="I125" s="101">
        <v>4</v>
      </c>
      <c r="J125" s="101">
        <v>50</v>
      </c>
      <c r="K125" s="54">
        <f t="shared" si="13"/>
        <v>114</v>
      </c>
      <c r="L125" s="57">
        <f t="shared" si="8"/>
        <v>60</v>
      </c>
      <c r="M125" s="57">
        <f t="shared" si="9"/>
        <v>0</v>
      </c>
      <c r="N125" s="57">
        <f t="shared" si="10"/>
        <v>10</v>
      </c>
      <c r="O125" s="57">
        <f t="shared" si="11"/>
        <v>25</v>
      </c>
      <c r="P125" s="57">
        <f t="shared" si="14"/>
        <v>95</v>
      </c>
      <c r="Q125" s="57">
        <f t="shared" si="15"/>
        <v>70</v>
      </c>
      <c r="R125" s="58">
        <f t="shared" si="16"/>
        <v>25</v>
      </c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</row>
    <row r="126" spans="1:67" s="2" customFormat="1" ht="15.75" hidden="1" customHeight="1" thickBot="1" x14ac:dyDescent="0.2">
      <c r="A126" s="100">
        <v>41022</v>
      </c>
      <c r="B126" s="66" t="s">
        <v>73</v>
      </c>
      <c r="C126" s="56">
        <v>1715</v>
      </c>
      <c r="D126" s="56">
        <v>1730</v>
      </c>
      <c r="E126" s="57" t="s">
        <v>27</v>
      </c>
      <c r="F126" s="57" t="s">
        <v>28</v>
      </c>
      <c r="G126" s="101">
        <v>119</v>
      </c>
      <c r="H126" s="101">
        <v>1</v>
      </c>
      <c r="I126" s="101">
        <v>5</v>
      </c>
      <c r="J126" s="101">
        <v>99</v>
      </c>
      <c r="K126" s="54">
        <f t="shared" si="13"/>
        <v>224</v>
      </c>
      <c r="L126" s="57">
        <f t="shared" si="8"/>
        <v>119</v>
      </c>
      <c r="M126" s="57">
        <f t="shared" si="9"/>
        <v>2</v>
      </c>
      <c r="N126" s="57">
        <f t="shared" si="10"/>
        <v>13</v>
      </c>
      <c r="O126" s="57">
        <f t="shared" si="11"/>
        <v>50</v>
      </c>
      <c r="P126" s="57">
        <f t="shared" si="14"/>
        <v>184</v>
      </c>
      <c r="Q126" s="57">
        <f t="shared" si="15"/>
        <v>134</v>
      </c>
      <c r="R126" s="58">
        <f t="shared" si="16"/>
        <v>50</v>
      </c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</row>
    <row r="127" spans="1:67" s="2" customFormat="1" ht="15.75" hidden="1" customHeight="1" thickBot="1" x14ac:dyDescent="0.2">
      <c r="A127" s="100">
        <v>41022</v>
      </c>
      <c r="B127" s="66" t="s">
        <v>73</v>
      </c>
      <c r="C127" s="56">
        <v>1730</v>
      </c>
      <c r="D127" s="56">
        <v>1745</v>
      </c>
      <c r="E127" s="57" t="s">
        <v>27</v>
      </c>
      <c r="F127" s="57" t="s">
        <v>28</v>
      </c>
      <c r="G127" s="101">
        <v>136</v>
      </c>
      <c r="H127" s="101">
        <v>1</v>
      </c>
      <c r="I127" s="101">
        <v>7</v>
      </c>
      <c r="J127" s="101">
        <v>153</v>
      </c>
      <c r="K127" s="54">
        <f t="shared" si="13"/>
        <v>297</v>
      </c>
      <c r="L127" s="57">
        <f t="shared" si="8"/>
        <v>136</v>
      </c>
      <c r="M127" s="57">
        <f t="shared" si="9"/>
        <v>2</v>
      </c>
      <c r="N127" s="57">
        <f t="shared" si="10"/>
        <v>18</v>
      </c>
      <c r="O127" s="57">
        <f t="shared" si="11"/>
        <v>77</v>
      </c>
      <c r="P127" s="57">
        <f t="shared" si="14"/>
        <v>233</v>
      </c>
      <c r="Q127" s="57">
        <f t="shared" si="15"/>
        <v>156</v>
      </c>
      <c r="R127" s="58">
        <f t="shared" si="16"/>
        <v>77</v>
      </c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</row>
    <row r="128" spans="1:67" s="2" customFormat="1" ht="15.75" hidden="1" customHeight="1" thickBot="1" x14ac:dyDescent="0.2">
      <c r="A128" s="100">
        <v>41022</v>
      </c>
      <c r="B128" s="66" t="s">
        <v>73</v>
      </c>
      <c r="C128" s="56">
        <v>1745</v>
      </c>
      <c r="D128" s="56">
        <v>1800</v>
      </c>
      <c r="E128" s="57" t="s">
        <v>27</v>
      </c>
      <c r="F128" s="57" t="s">
        <v>28</v>
      </c>
      <c r="G128" s="101">
        <v>38</v>
      </c>
      <c r="H128" s="101">
        <v>1</v>
      </c>
      <c r="I128" s="101">
        <v>2</v>
      </c>
      <c r="J128" s="101">
        <v>50</v>
      </c>
      <c r="K128" s="54">
        <f t="shared" si="13"/>
        <v>91</v>
      </c>
      <c r="L128" s="57">
        <f t="shared" si="8"/>
        <v>38</v>
      </c>
      <c r="M128" s="57">
        <f t="shared" si="9"/>
        <v>2</v>
      </c>
      <c r="N128" s="57">
        <f t="shared" si="10"/>
        <v>5</v>
      </c>
      <c r="O128" s="57">
        <f t="shared" si="11"/>
        <v>25</v>
      </c>
      <c r="P128" s="57">
        <f t="shared" si="14"/>
        <v>70</v>
      </c>
      <c r="Q128" s="57">
        <f t="shared" si="15"/>
        <v>45</v>
      </c>
      <c r="R128" s="58">
        <f t="shared" si="16"/>
        <v>25</v>
      </c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</row>
    <row r="129" spans="1:67" s="2" customFormat="1" ht="15.75" hidden="1" customHeight="1" thickBot="1" x14ac:dyDescent="0.2">
      <c r="A129" s="100">
        <v>41022</v>
      </c>
      <c r="B129" s="66" t="s">
        <v>73</v>
      </c>
      <c r="C129" s="56">
        <v>1800</v>
      </c>
      <c r="D129" s="56">
        <v>1815</v>
      </c>
      <c r="E129" s="57" t="s">
        <v>27</v>
      </c>
      <c r="F129" s="57" t="s">
        <v>28</v>
      </c>
      <c r="G129" s="101">
        <v>55</v>
      </c>
      <c r="H129" s="101">
        <v>1</v>
      </c>
      <c r="I129" s="101">
        <v>1</v>
      </c>
      <c r="J129" s="101">
        <v>74</v>
      </c>
      <c r="K129" s="54">
        <f t="shared" si="13"/>
        <v>131</v>
      </c>
      <c r="L129" s="57">
        <f t="shared" si="8"/>
        <v>55</v>
      </c>
      <c r="M129" s="57">
        <f t="shared" si="9"/>
        <v>2</v>
      </c>
      <c r="N129" s="57">
        <f t="shared" si="10"/>
        <v>3</v>
      </c>
      <c r="O129" s="57">
        <f t="shared" si="11"/>
        <v>37</v>
      </c>
      <c r="P129" s="57">
        <f t="shared" si="14"/>
        <v>97</v>
      </c>
      <c r="Q129" s="57">
        <f t="shared" si="15"/>
        <v>60</v>
      </c>
      <c r="R129" s="58">
        <f t="shared" si="16"/>
        <v>37</v>
      </c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</row>
    <row r="130" spans="1:67" s="2" customFormat="1" ht="15.75" hidden="1" customHeight="1" thickBot="1" x14ac:dyDescent="0.2">
      <c r="A130" s="100">
        <v>41022</v>
      </c>
      <c r="B130" s="66" t="s">
        <v>73</v>
      </c>
      <c r="C130" s="56">
        <v>1815</v>
      </c>
      <c r="D130" s="56">
        <v>1830</v>
      </c>
      <c r="E130" s="57" t="s">
        <v>27</v>
      </c>
      <c r="F130" s="57" t="s">
        <v>28</v>
      </c>
      <c r="G130" s="101">
        <v>60</v>
      </c>
      <c r="H130" s="101">
        <v>2</v>
      </c>
      <c r="I130" s="101">
        <v>4</v>
      </c>
      <c r="J130" s="101">
        <v>87</v>
      </c>
      <c r="K130" s="54">
        <f t="shared" si="13"/>
        <v>153</v>
      </c>
      <c r="L130" s="57">
        <f t="shared" si="8"/>
        <v>60</v>
      </c>
      <c r="M130" s="57">
        <f t="shared" si="9"/>
        <v>4</v>
      </c>
      <c r="N130" s="57">
        <f t="shared" si="10"/>
        <v>10</v>
      </c>
      <c r="O130" s="57">
        <f t="shared" si="11"/>
        <v>44</v>
      </c>
      <c r="P130" s="57">
        <f t="shared" si="14"/>
        <v>118</v>
      </c>
      <c r="Q130" s="57">
        <f t="shared" si="15"/>
        <v>74</v>
      </c>
      <c r="R130" s="58">
        <f t="shared" si="16"/>
        <v>44</v>
      </c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</row>
    <row r="131" spans="1:67" s="2" customFormat="1" ht="15.75" hidden="1" customHeight="1" thickBot="1" x14ac:dyDescent="0.2">
      <c r="A131" s="100">
        <v>41022</v>
      </c>
      <c r="B131" s="66" t="s">
        <v>73</v>
      </c>
      <c r="C131" s="56">
        <v>1830</v>
      </c>
      <c r="D131" s="56">
        <v>1845</v>
      </c>
      <c r="E131" s="57" t="s">
        <v>27</v>
      </c>
      <c r="F131" s="57" t="s">
        <v>28</v>
      </c>
      <c r="G131" s="101">
        <v>47</v>
      </c>
      <c r="H131" s="101">
        <v>0</v>
      </c>
      <c r="I131" s="101">
        <v>1</v>
      </c>
      <c r="J131" s="101">
        <v>51</v>
      </c>
      <c r="K131" s="54">
        <f t="shared" si="13"/>
        <v>99</v>
      </c>
      <c r="L131" s="57">
        <f t="shared" si="8"/>
        <v>47</v>
      </c>
      <c r="M131" s="57">
        <f t="shared" si="9"/>
        <v>0</v>
      </c>
      <c r="N131" s="57">
        <f t="shared" si="10"/>
        <v>3</v>
      </c>
      <c r="O131" s="57">
        <f t="shared" si="11"/>
        <v>26</v>
      </c>
      <c r="P131" s="57">
        <f t="shared" si="14"/>
        <v>76</v>
      </c>
      <c r="Q131" s="57">
        <f t="shared" si="15"/>
        <v>50</v>
      </c>
      <c r="R131" s="58">
        <f t="shared" si="16"/>
        <v>26</v>
      </c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</row>
    <row r="132" spans="1:67" s="2" customFormat="1" ht="15.75" hidden="1" customHeight="1" thickBot="1" x14ac:dyDescent="0.2">
      <c r="A132" s="100">
        <v>41022</v>
      </c>
      <c r="B132" s="66" t="s">
        <v>73</v>
      </c>
      <c r="C132" s="56">
        <v>1845</v>
      </c>
      <c r="D132" s="56">
        <v>1900</v>
      </c>
      <c r="E132" s="57" t="s">
        <v>27</v>
      </c>
      <c r="F132" s="57" t="s">
        <v>28</v>
      </c>
      <c r="G132" s="101">
        <v>52</v>
      </c>
      <c r="H132" s="101">
        <v>1</v>
      </c>
      <c r="I132" s="101">
        <v>1</v>
      </c>
      <c r="J132" s="101">
        <v>64</v>
      </c>
      <c r="K132" s="54">
        <f t="shared" si="13"/>
        <v>118</v>
      </c>
      <c r="L132" s="57">
        <f t="shared" si="8"/>
        <v>52</v>
      </c>
      <c r="M132" s="57">
        <f t="shared" si="9"/>
        <v>2</v>
      </c>
      <c r="N132" s="57">
        <f t="shared" si="10"/>
        <v>3</v>
      </c>
      <c r="O132" s="57">
        <f t="shared" si="11"/>
        <v>32</v>
      </c>
      <c r="P132" s="57">
        <f t="shared" si="14"/>
        <v>89</v>
      </c>
      <c r="Q132" s="57">
        <f t="shared" si="15"/>
        <v>57</v>
      </c>
      <c r="R132" s="58">
        <f t="shared" si="16"/>
        <v>32</v>
      </c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</row>
    <row r="133" spans="1:67" s="2" customFormat="1" ht="15.75" hidden="1" customHeight="1" thickBot="1" x14ac:dyDescent="0.2">
      <c r="A133" s="100">
        <v>41022</v>
      </c>
      <c r="B133" s="66" t="s">
        <v>73</v>
      </c>
      <c r="C133" s="56">
        <v>1900</v>
      </c>
      <c r="D133" s="56">
        <v>1915</v>
      </c>
      <c r="E133" s="57" t="s">
        <v>27</v>
      </c>
      <c r="F133" s="57" t="s">
        <v>28</v>
      </c>
      <c r="G133" s="101">
        <v>56</v>
      </c>
      <c r="H133" s="101">
        <v>0</v>
      </c>
      <c r="I133" s="101">
        <v>1</v>
      </c>
      <c r="J133" s="101">
        <v>46</v>
      </c>
      <c r="K133" s="54">
        <f t="shared" si="13"/>
        <v>103</v>
      </c>
      <c r="L133" s="57">
        <f t="shared" si="8"/>
        <v>56</v>
      </c>
      <c r="M133" s="57">
        <f t="shared" si="9"/>
        <v>0</v>
      </c>
      <c r="N133" s="57">
        <f t="shared" si="10"/>
        <v>3</v>
      </c>
      <c r="O133" s="57">
        <f t="shared" si="11"/>
        <v>23</v>
      </c>
      <c r="P133" s="57">
        <f t="shared" si="14"/>
        <v>82</v>
      </c>
      <c r="Q133" s="57">
        <f t="shared" si="15"/>
        <v>59</v>
      </c>
      <c r="R133" s="58">
        <f t="shared" si="16"/>
        <v>23</v>
      </c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</row>
    <row r="134" spans="1:67" s="2" customFormat="1" ht="15.75" hidden="1" customHeight="1" thickBot="1" x14ac:dyDescent="0.2">
      <c r="A134" s="100">
        <v>41022</v>
      </c>
      <c r="B134" s="66" t="s">
        <v>73</v>
      </c>
      <c r="C134" s="56">
        <v>1915</v>
      </c>
      <c r="D134" s="56">
        <v>1930</v>
      </c>
      <c r="E134" s="57" t="s">
        <v>27</v>
      </c>
      <c r="F134" s="57" t="s">
        <v>28</v>
      </c>
      <c r="G134" s="101">
        <v>28</v>
      </c>
      <c r="H134" s="101">
        <v>0</v>
      </c>
      <c r="I134" s="101">
        <v>1</v>
      </c>
      <c r="J134" s="101">
        <v>22</v>
      </c>
      <c r="K134" s="54">
        <f t="shared" si="13"/>
        <v>51</v>
      </c>
      <c r="L134" s="57">
        <f t="shared" si="8"/>
        <v>28</v>
      </c>
      <c r="M134" s="57">
        <f t="shared" si="9"/>
        <v>0</v>
      </c>
      <c r="N134" s="57">
        <f t="shared" si="10"/>
        <v>3</v>
      </c>
      <c r="O134" s="57">
        <f t="shared" si="11"/>
        <v>11</v>
      </c>
      <c r="P134" s="57">
        <f t="shared" si="14"/>
        <v>42</v>
      </c>
      <c r="Q134" s="57">
        <f t="shared" si="15"/>
        <v>31</v>
      </c>
      <c r="R134" s="58">
        <f t="shared" si="16"/>
        <v>11</v>
      </c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</row>
    <row r="135" spans="1:67" s="2" customFormat="1" ht="15.75" hidden="1" customHeight="1" thickBot="1" x14ac:dyDescent="0.2">
      <c r="A135" s="100">
        <v>41022</v>
      </c>
      <c r="B135" s="66" t="s">
        <v>73</v>
      </c>
      <c r="C135" s="56">
        <v>1930</v>
      </c>
      <c r="D135" s="56">
        <v>1945</v>
      </c>
      <c r="E135" s="57" t="s">
        <v>27</v>
      </c>
      <c r="F135" s="57" t="s">
        <v>28</v>
      </c>
      <c r="G135" s="101">
        <v>47</v>
      </c>
      <c r="H135" s="101">
        <v>1</v>
      </c>
      <c r="I135" s="101">
        <v>1</v>
      </c>
      <c r="J135" s="101">
        <v>46</v>
      </c>
      <c r="K135" s="54">
        <f t="shared" si="13"/>
        <v>95</v>
      </c>
      <c r="L135" s="57">
        <f t="shared" si="8"/>
        <v>47</v>
      </c>
      <c r="M135" s="57">
        <f t="shared" si="9"/>
        <v>2</v>
      </c>
      <c r="N135" s="57">
        <f t="shared" si="10"/>
        <v>3</v>
      </c>
      <c r="O135" s="57">
        <f t="shared" si="11"/>
        <v>23</v>
      </c>
      <c r="P135" s="57">
        <f t="shared" si="14"/>
        <v>75</v>
      </c>
      <c r="Q135" s="57">
        <f t="shared" si="15"/>
        <v>52</v>
      </c>
      <c r="R135" s="58">
        <f t="shared" si="16"/>
        <v>23</v>
      </c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</row>
    <row r="136" spans="1:67" s="2" customFormat="1" ht="15.75" hidden="1" customHeight="1" x14ac:dyDescent="0.2">
      <c r="A136" s="100">
        <v>41022</v>
      </c>
      <c r="B136" s="66" t="s">
        <v>73</v>
      </c>
      <c r="C136" s="56">
        <v>1945</v>
      </c>
      <c r="D136" s="56">
        <v>2000</v>
      </c>
      <c r="E136" s="57" t="s">
        <v>27</v>
      </c>
      <c r="F136" s="57" t="s">
        <v>28</v>
      </c>
      <c r="G136" s="101">
        <v>52</v>
      </c>
      <c r="H136" s="101">
        <v>0</v>
      </c>
      <c r="I136" s="101">
        <v>1</v>
      </c>
      <c r="J136" s="101">
        <v>36</v>
      </c>
      <c r="K136" s="54">
        <f t="shared" si="13"/>
        <v>89</v>
      </c>
      <c r="L136" s="57">
        <f t="shared" si="8"/>
        <v>52</v>
      </c>
      <c r="M136" s="57">
        <f t="shared" si="9"/>
        <v>0</v>
      </c>
      <c r="N136" s="57">
        <f t="shared" si="10"/>
        <v>3</v>
      </c>
      <c r="O136" s="57">
        <f t="shared" si="11"/>
        <v>18</v>
      </c>
      <c r="P136" s="57">
        <f t="shared" si="14"/>
        <v>73</v>
      </c>
      <c r="Q136" s="57">
        <f t="shared" si="15"/>
        <v>55</v>
      </c>
      <c r="R136" s="58">
        <f t="shared" si="16"/>
        <v>18</v>
      </c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</row>
    <row r="137" spans="1:67" s="2" customFormat="1" ht="16.5" hidden="1" customHeight="1" x14ac:dyDescent="0.2">
      <c r="A137" s="102">
        <v>41022</v>
      </c>
      <c r="B137" s="59" t="s">
        <v>73</v>
      </c>
      <c r="C137" s="60">
        <v>500</v>
      </c>
      <c r="D137" s="60">
        <v>515</v>
      </c>
      <c r="E137" s="31" t="s">
        <v>29</v>
      </c>
      <c r="F137" s="31">
        <v>2</v>
      </c>
      <c r="G137" s="103">
        <v>0</v>
      </c>
      <c r="H137" s="103">
        <v>0</v>
      </c>
      <c r="I137" s="103">
        <v>0</v>
      </c>
      <c r="J137" s="103">
        <v>0</v>
      </c>
      <c r="K137" s="31">
        <f t="shared" ref="K137:K152" si="17">SUM(G137:J137)</f>
        <v>0</v>
      </c>
      <c r="L137" s="31">
        <f t="shared" si="8"/>
        <v>0</v>
      </c>
      <c r="M137" s="31">
        <f t="shared" si="9"/>
        <v>0</v>
      </c>
      <c r="N137" s="31">
        <f t="shared" si="10"/>
        <v>0</v>
      </c>
      <c r="O137" s="31">
        <f t="shared" si="11"/>
        <v>0</v>
      </c>
      <c r="P137" s="31">
        <f t="shared" si="14"/>
        <v>0</v>
      </c>
      <c r="Q137" s="31">
        <f t="shared" si="15"/>
        <v>0</v>
      </c>
      <c r="R137" s="61">
        <f>O137</f>
        <v>0</v>
      </c>
    </row>
    <row r="138" spans="1:67" s="2" customFormat="1" ht="16.5" hidden="1" customHeight="1" x14ac:dyDescent="0.2">
      <c r="A138" s="102">
        <v>41022</v>
      </c>
      <c r="B138" s="59" t="s">
        <v>73</v>
      </c>
      <c r="C138" s="60">
        <v>515</v>
      </c>
      <c r="D138" s="60">
        <v>530</v>
      </c>
      <c r="E138" s="31" t="s">
        <v>29</v>
      </c>
      <c r="F138" s="31">
        <v>2</v>
      </c>
      <c r="G138" s="103">
        <v>0</v>
      </c>
      <c r="H138" s="103">
        <v>0</v>
      </c>
      <c r="I138" s="103">
        <v>0</v>
      </c>
      <c r="J138" s="103">
        <v>0</v>
      </c>
      <c r="K138" s="31">
        <f t="shared" si="17"/>
        <v>0</v>
      </c>
      <c r="L138" s="31">
        <f t="shared" si="8"/>
        <v>0</v>
      </c>
      <c r="M138" s="31">
        <f t="shared" si="9"/>
        <v>0</v>
      </c>
      <c r="N138" s="31">
        <f t="shared" si="10"/>
        <v>0</v>
      </c>
      <c r="O138" s="31">
        <f t="shared" si="11"/>
        <v>0</v>
      </c>
      <c r="P138" s="31">
        <f t="shared" si="14"/>
        <v>0</v>
      </c>
      <c r="Q138" s="31">
        <f t="shared" si="15"/>
        <v>0</v>
      </c>
      <c r="R138" s="61">
        <f>O138</f>
        <v>0</v>
      </c>
    </row>
    <row r="139" spans="1:67" s="2" customFormat="1" ht="16.5" hidden="1" customHeight="1" x14ac:dyDescent="0.2">
      <c r="A139" s="102">
        <v>41022</v>
      </c>
      <c r="B139" s="59" t="s">
        <v>73</v>
      </c>
      <c r="C139" s="60">
        <v>530</v>
      </c>
      <c r="D139" s="60">
        <v>545</v>
      </c>
      <c r="E139" s="31" t="s">
        <v>29</v>
      </c>
      <c r="F139" s="31">
        <v>2</v>
      </c>
      <c r="G139" s="103">
        <v>0</v>
      </c>
      <c r="H139" s="103">
        <v>0</v>
      </c>
      <c r="I139" s="103">
        <v>0</v>
      </c>
      <c r="J139" s="103">
        <v>0</v>
      </c>
      <c r="K139" s="31">
        <f t="shared" si="17"/>
        <v>0</v>
      </c>
      <c r="L139" s="31">
        <f t="shared" si="8"/>
        <v>0</v>
      </c>
      <c r="M139" s="31">
        <f t="shared" si="9"/>
        <v>0</v>
      </c>
      <c r="N139" s="31">
        <f t="shared" si="10"/>
        <v>0</v>
      </c>
      <c r="O139" s="31">
        <f t="shared" si="11"/>
        <v>0</v>
      </c>
      <c r="P139" s="31">
        <f t="shared" si="14"/>
        <v>0</v>
      </c>
      <c r="Q139" s="31">
        <f t="shared" si="15"/>
        <v>0</v>
      </c>
      <c r="R139" s="61">
        <f>O139</f>
        <v>0</v>
      </c>
    </row>
    <row r="140" spans="1:67" s="2" customFormat="1" ht="16.5" hidden="1" customHeight="1" x14ac:dyDescent="0.2">
      <c r="A140" s="102">
        <v>41022</v>
      </c>
      <c r="B140" s="59" t="s">
        <v>73</v>
      </c>
      <c r="C140" s="60">
        <v>545</v>
      </c>
      <c r="D140" s="60">
        <v>600</v>
      </c>
      <c r="E140" s="31" t="s">
        <v>29</v>
      </c>
      <c r="F140" s="31">
        <v>2</v>
      </c>
      <c r="G140" s="103">
        <v>0</v>
      </c>
      <c r="H140" s="103">
        <v>0</v>
      </c>
      <c r="I140" s="103">
        <v>0</v>
      </c>
      <c r="J140" s="103">
        <v>0</v>
      </c>
      <c r="K140" s="31">
        <f t="shared" si="17"/>
        <v>0</v>
      </c>
      <c r="L140" s="31">
        <f t="shared" si="8"/>
        <v>0</v>
      </c>
      <c r="M140" s="31">
        <f t="shared" si="9"/>
        <v>0</v>
      </c>
      <c r="N140" s="31">
        <f t="shared" si="10"/>
        <v>0</v>
      </c>
      <c r="O140" s="31">
        <f t="shared" si="11"/>
        <v>0</v>
      </c>
      <c r="P140" s="31">
        <f t="shared" si="14"/>
        <v>0</v>
      </c>
      <c r="Q140" s="31">
        <f t="shared" si="15"/>
        <v>0</v>
      </c>
      <c r="R140" s="61">
        <f>O140</f>
        <v>0</v>
      </c>
    </row>
    <row r="141" spans="1:67" s="6" customFormat="1" hidden="1" x14ac:dyDescent="0.2">
      <c r="A141" s="102">
        <v>41022</v>
      </c>
      <c r="B141" s="59" t="s">
        <v>73</v>
      </c>
      <c r="C141" s="60">
        <v>600</v>
      </c>
      <c r="D141" s="60">
        <v>615</v>
      </c>
      <c r="E141" s="31" t="s">
        <v>29</v>
      </c>
      <c r="F141" s="31">
        <v>2</v>
      </c>
      <c r="G141" s="103">
        <v>34</v>
      </c>
      <c r="H141" s="103">
        <v>148</v>
      </c>
      <c r="I141" s="103">
        <v>71</v>
      </c>
      <c r="J141" s="103">
        <v>10</v>
      </c>
      <c r="K141" s="31">
        <f t="shared" si="17"/>
        <v>263</v>
      </c>
      <c r="L141" s="31">
        <f t="shared" si="8"/>
        <v>34</v>
      </c>
      <c r="M141" s="31">
        <f t="shared" si="9"/>
        <v>296</v>
      </c>
      <c r="N141" s="31">
        <f t="shared" si="10"/>
        <v>178</v>
      </c>
      <c r="O141" s="31">
        <f t="shared" si="11"/>
        <v>5</v>
      </c>
      <c r="P141" s="31">
        <f t="shared" si="14"/>
        <v>513</v>
      </c>
      <c r="Q141" s="31">
        <f t="shared" si="15"/>
        <v>508</v>
      </c>
      <c r="R141" s="61">
        <f t="shared" si="16"/>
        <v>5</v>
      </c>
    </row>
    <row r="142" spans="1:67" s="6" customFormat="1" hidden="1" x14ac:dyDescent="0.2">
      <c r="A142" s="102">
        <v>41022</v>
      </c>
      <c r="B142" s="59" t="s">
        <v>73</v>
      </c>
      <c r="C142" s="60">
        <v>615</v>
      </c>
      <c r="D142" s="60">
        <v>630</v>
      </c>
      <c r="E142" s="31" t="s">
        <v>29</v>
      </c>
      <c r="F142" s="31">
        <v>2</v>
      </c>
      <c r="G142" s="103">
        <v>16</v>
      </c>
      <c r="H142" s="103">
        <v>122</v>
      </c>
      <c r="I142" s="103">
        <v>60</v>
      </c>
      <c r="J142" s="103">
        <v>30</v>
      </c>
      <c r="K142" s="31">
        <f t="shared" si="17"/>
        <v>228</v>
      </c>
      <c r="L142" s="31">
        <f t="shared" si="8"/>
        <v>16</v>
      </c>
      <c r="M142" s="31">
        <f t="shared" si="9"/>
        <v>244</v>
      </c>
      <c r="N142" s="31">
        <f t="shared" si="10"/>
        <v>150</v>
      </c>
      <c r="O142" s="31">
        <f t="shared" si="11"/>
        <v>15</v>
      </c>
      <c r="P142" s="31">
        <f t="shared" si="14"/>
        <v>425</v>
      </c>
      <c r="Q142" s="31">
        <f t="shared" si="15"/>
        <v>410</v>
      </c>
      <c r="R142" s="61">
        <f t="shared" si="16"/>
        <v>15</v>
      </c>
    </row>
    <row r="143" spans="1:67" s="6" customFormat="1" hidden="1" x14ac:dyDescent="0.2">
      <c r="A143" s="102">
        <v>41022</v>
      </c>
      <c r="B143" s="59" t="s">
        <v>73</v>
      </c>
      <c r="C143" s="60">
        <v>630</v>
      </c>
      <c r="D143" s="60">
        <v>645</v>
      </c>
      <c r="E143" s="31" t="s">
        <v>29</v>
      </c>
      <c r="F143" s="31">
        <v>2</v>
      </c>
      <c r="G143" s="103">
        <v>13</v>
      </c>
      <c r="H143" s="103">
        <v>78</v>
      </c>
      <c r="I143" s="103">
        <v>58</v>
      </c>
      <c r="J143" s="103">
        <v>52</v>
      </c>
      <c r="K143" s="31">
        <f t="shared" si="17"/>
        <v>201</v>
      </c>
      <c r="L143" s="31">
        <f t="shared" si="8"/>
        <v>13</v>
      </c>
      <c r="M143" s="31">
        <f t="shared" si="9"/>
        <v>156</v>
      </c>
      <c r="N143" s="31">
        <f t="shared" si="10"/>
        <v>145</v>
      </c>
      <c r="O143" s="31">
        <f t="shared" si="11"/>
        <v>26</v>
      </c>
      <c r="P143" s="31">
        <f t="shared" si="14"/>
        <v>340</v>
      </c>
      <c r="Q143" s="31">
        <f t="shared" si="15"/>
        <v>314</v>
      </c>
      <c r="R143" s="61">
        <f t="shared" si="16"/>
        <v>26</v>
      </c>
    </row>
    <row r="144" spans="1:67" s="6" customFormat="1" hidden="1" x14ac:dyDescent="0.2">
      <c r="A144" s="102">
        <v>41022</v>
      </c>
      <c r="B144" s="59" t="s">
        <v>73</v>
      </c>
      <c r="C144" s="60">
        <v>645</v>
      </c>
      <c r="D144" s="60">
        <v>700</v>
      </c>
      <c r="E144" s="31" t="s">
        <v>29</v>
      </c>
      <c r="F144" s="31">
        <v>2</v>
      </c>
      <c r="G144" s="103">
        <v>42</v>
      </c>
      <c r="H144" s="103">
        <v>64</v>
      </c>
      <c r="I144" s="103">
        <v>70</v>
      </c>
      <c r="J144" s="103">
        <v>42</v>
      </c>
      <c r="K144" s="31">
        <f t="shared" si="17"/>
        <v>218</v>
      </c>
      <c r="L144" s="31">
        <f t="shared" si="8"/>
        <v>42</v>
      </c>
      <c r="M144" s="31">
        <f t="shared" si="9"/>
        <v>128</v>
      </c>
      <c r="N144" s="31">
        <f t="shared" si="10"/>
        <v>175</v>
      </c>
      <c r="O144" s="31">
        <f t="shared" si="11"/>
        <v>21</v>
      </c>
      <c r="P144" s="31">
        <f t="shared" si="14"/>
        <v>366</v>
      </c>
      <c r="Q144" s="31">
        <f t="shared" si="15"/>
        <v>345</v>
      </c>
      <c r="R144" s="61">
        <f t="shared" si="16"/>
        <v>21</v>
      </c>
    </row>
    <row r="145" spans="1:18" s="6" customFormat="1" hidden="1" x14ac:dyDescent="0.2">
      <c r="A145" s="102">
        <v>41022</v>
      </c>
      <c r="B145" s="59" t="s">
        <v>73</v>
      </c>
      <c r="C145" s="60">
        <v>700</v>
      </c>
      <c r="D145" s="60">
        <v>715</v>
      </c>
      <c r="E145" s="31" t="s">
        <v>29</v>
      </c>
      <c r="F145" s="31">
        <v>2</v>
      </c>
      <c r="G145" s="103">
        <v>12</v>
      </c>
      <c r="H145" s="103">
        <v>132</v>
      </c>
      <c r="I145" s="103">
        <v>76</v>
      </c>
      <c r="J145" s="103">
        <v>24</v>
      </c>
      <c r="K145" s="31">
        <f t="shared" si="17"/>
        <v>244</v>
      </c>
      <c r="L145" s="31">
        <f t="shared" ref="L145:L208" si="18">ROUNDUP(G145*$C$3,0)</f>
        <v>12</v>
      </c>
      <c r="M145" s="31">
        <f t="shared" ref="M145:M208" si="19">ROUNDUP($C$7*H145,0)</f>
        <v>264</v>
      </c>
      <c r="N145" s="31">
        <f t="shared" ref="N145:N208" si="20">ROUNDUP(I145*$C$10,0)</f>
        <v>190</v>
      </c>
      <c r="O145" s="31">
        <f t="shared" ref="O145:O208" si="21">ROUNDUP(J145*$C$11,0)</f>
        <v>12</v>
      </c>
      <c r="P145" s="31">
        <f t="shared" si="14"/>
        <v>478</v>
      </c>
      <c r="Q145" s="31">
        <f t="shared" si="15"/>
        <v>466</v>
      </c>
      <c r="R145" s="61">
        <f t="shared" si="16"/>
        <v>12</v>
      </c>
    </row>
    <row r="146" spans="1:18" s="6" customFormat="1" hidden="1" x14ac:dyDescent="0.2">
      <c r="A146" s="102">
        <v>41022</v>
      </c>
      <c r="B146" s="59" t="s">
        <v>73</v>
      </c>
      <c r="C146" s="60">
        <v>715</v>
      </c>
      <c r="D146" s="60">
        <v>730</v>
      </c>
      <c r="E146" s="31" t="s">
        <v>29</v>
      </c>
      <c r="F146" s="31">
        <v>2</v>
      </c>
      <c r="G146" s="103">
        <v>5</v>
      </c>
      <c r="H146" s="103">
        <v>142</v>
      </c>
      <c r="I146" s="103">
        <v>119</v>
      </c>
      <c r="J146" s="103">
        <v>78</v>
      </c>
      <c r="K146" s="31">
        <f t="shared" si="17"/>
        <v>344</v>
      </c>
      <c r="L146" s="31">
        <f t="shared" si="18"/>
        <v>5</v>
      </c>
      <c r="M146" s="31">
        <f t="shared" si="19"/>
        <v>284</v>
      </c>
      <c r="N146" s="31">
        <f t="shared" si="20"/>
        <v>298</v>
      </c>
      <c r="O146" s="31">
        <f t="shared" si="21"/>
        <v>39</v>
      </c>
      <c r="P146" s="31">
        <f t="shared" si="14"/>
        <v>626</v>
      </c>
      <c r="Q146" s="31">
        <f t="shared" si="15"/>
        <v>587</v>
      </c>
      <c r="R146" s="61">
        <f t="shared" si="16"/>
        <v>39</v>
      </c>
    </row>
    <row r="147" spans="1:18" s="6" customFormat="1" hidden="1" x14ac:dyDescent="0.2">
      <c r="A147" s="102">
        <v>41022</v>
      </c>
      <c r="B147" s="59" t="s">
        <v>73</v>
      </c>
      <c r="C147" s="60">
        <v>730</v>
      </c>
      <c r="D147" s="60">
        <v>745</v>
      </c>
      <c r="E147" s="31" t="s">
        <v>29</v>
      </c>
      <c r="F147" s="31">
        <v>2</v>
      </c>
      <c r="G147" s="103">
        <v>16</v>
      </c>
      <c r="H147" s="103">
        <v>71</v>
      </c>
      <c r="I147" s="103">
        <v>49</v>
      </c>
      <c r="J147" s="103">
        <v>20</v>
      </c>
      <c r="K147" s="31">
        <f t="shared" si="17"/>
        <v>156</v>
      </c>
      <c r="L147" s="31">
        <f t="shared" si="18"/>
        <v>16</v>
      </c>
      <c r="M147" s="31">
        <f t="shared" si="19"/>
        <v>142</v>
      </c>
      <c r="N147" s="31">
        <f t="shared" si="20"/>
        <v>123</v>
      </c>
      <c r="O147" s="31">
        <f t="shared" si="21"/>
        <v>10</v>
      </c>
      <c r="P147" s="31">
        <f t="shared" si="14"/>
        <v>291</v>
      </c>
      <c r="Q147" s="31">
        <f t="shared" si="15"/>
        <v>281</v>
      </c>
      <c r="R147" s="61">
        <f t="shared" si="16"/>
        <v>10</v>
      </c>
    </row>
    <row r="148" spans="1:18" s="6" customFormat="1" hidden="1" x14ac:dyDescent="0.2">
      <c r="A148" s="102">
        <v>41022</v>
      </c>
      <c r="B148" s="59" t="s">
        <v>73</v>
      </c>
      <c r="C148" s="60">
        <v>745</v>
      </c>
      <c r="D148" s="60">
        <v>800</v>
      </c>
      <c r="E148" s="31" t="s">
        <v>29</v>
      </c>
      <c r="F148" s="31">
        <v>2</v>
      </c>
      <c r="G148" s="103">
        <v>18</v>
      </c>
      <c r="H148" s="103">
        <v>32</v>
      </c>
      <c r="I148" s="103">
        <v>41</v>
      </c>
      <c r="J148" s="103">
        <v>14</v>
      </c>
      <c r="K148" s="31">
        <f t="shared" si="17"/>
        <v>105</v>
      </c>
      <c r="L148" s="31">
        <f t="shared" si="18"/>
        <v>18</v>
      </c>
      <c r="M148" s="31">
        <f t="shared" si="19"/>
        <v>64</v>
      </c>
      <c r="N148" s="31">
        <f t="shared" si="20"/>
        <v>103</v>
      </c>
      <c r="O148" s="31">
        <f t="shared" si="21"/>
        <v>7</v>
      </c>
      <c r="P148" s="31">
        <f t="shared" si="14"/>
        <v>192</v>
      </c>
      <c r="Q148" s="31">
        <f t="shared" si="15"/>
        <v>185</v>
      </c>
      <c r="R148" s="61">
        <f t="shared" si="16"/>
        <v>7</v>
      </c>
    </row>
    <row r="149" spans="1:18" s="6" customFormat="1" hidden="1" x14ac:dyDescent="0.2">
      <c r="A149" s="102">
        <v>41022</v>
      </c>
      <c r="B149" s="59" t="s">
        <v>73</v>
      </c>
      <c r="C149" s="60">
        <v>800</v>
      </c>
      <c r="D149" s="60">
        <v>815</v>
      </c>
      <c r="E149" s="31" t="s">
        <v>29</v>
      </c>
      <c r="F149" s="31">
        <v>2</v>
      </c>
      <c r="G149" s="103">
        <v>21</v>
      </c>
      <c r="H149" s="103">
        <v>48</v>
      </c>
      <c r="I149" s="103">
        <v>63</v>
      </c>
      <c r="J149" s="103">
        <v>26</v>
      </c>
      <c r="K149" s="31">
        <f t="shared" si="17"/>
        <v>158</v>
      </c>
      <c r="L149" s="31">
        <f t="shared" si="18"/>
        <v>21</v>
      </c>
      <c r="M149" s="31">
        <f t="shared" si="19"/>
        <v>96</v>
      </c>
      <c r="N149" s="31">
        <f t="shared" si="20"/>
        <v>158</v>
      </c>
      <c r="O149" s="31">
        <f t="shared" si="21"/>
        <v>13</v>
      </c>
      <c r="P149" s="31">
        <f t="shared" si="14"/>
        <v>288</v>
      </c>
      <c r="Q149" s="31">
        <f t="shared" si="15"/>
        <v>275</v>
      </c>
      <c r="R149" s="61">
        <f t="shared" si="16"/>
        <v>13</v>
      </c>
    </row>
    <row r="150" spans="1:18" s="6" customFormat="1" hidden="1" x14ac:dyDescent="0.2">
      <c r="A150" s="102">
        <v>41022</v>
      </c>
      <c r="B150" s="59" t="s">
        <v>73</v>
      </c>
      <c r="C150" s="60">
        <v>815</v>
      </c>
      <c r="D150" s="60">
        <v>830</v>
      </c>
      <c r="E150" s="31" t="s">
        <v>29</v>
      </c>
      <c r="F150" s="31">
        <v>2</v>
      </c>
      <c r="G150" s="103">
        <v>40</v>
      </c>
      <c r="H150" s="103">
        <v>81</v>
      </c>
      <c r="I150" s="103">
        <v>75</v>
      </c>
      <c r="J150" s="103">
        <v>17</v>
      </c>
      <c r="K150" s="31">
        <f t="shared" si="17"/>
        <v>213</v>
      </c>
      <c r="L150" s="31">
        <f t="shared" si="18"/>
        <v>40</v>
      </c>
      <c r="M150" s="31">
        <f t="shared" si="19"/>
        <v>162</v>
      </c>
      <c r="N150" s="31">
        <f t="shared" si="20"/>
        <v>188</v>
      </c>
      <c r="O150" s="31">
        <f t="shared" si="21"/>
        <v>9</v>
      </c>
      <c r="P150" s="31">
        <f t="shared" si="14"/>
        <v>399</v>
      </c>
      <c r="Q150" s="31">
        <f t="shared" si="15"/>
        <v>390</v>
      </c>
      <c r="R150" s="61">
        <f t="shared" si="16"/>
        <v>9</v>
      </c>
    </row>
    <row r="151" spans="1:18" s="6" customFormat="1" hidden="1" x14ac:dyDescent="0.2">
      <c r="A151" s="102">
        <v>41022</v>
      </c>
      <c r="B151" s="59" t="s">
        <v>73</v>
      </c>
      <c r="C151" s="60">
        <v>830</v>
      </c>
      <c r="D151" s="60">
        <v>845</v>
      </c>
      <c r="E151" s="31" t="s">
        <v>29</v>
      </c>
      <c r="F151" s="31">
        <v>2</v>
      </c>
      <c r="G151" s="103">
        <v>23</v>
      </c>
      <c r="H151" s="103">
        <v>53</v>
      </c>
      <c r="I151" s="103">
        <v>54</v>
      </c>
      <c r="J151" s="103">
        <v>18</v>
      </c>
      <c r="K151" s="31">
        <f t="shared" si="17"/>
        <v>148</v>
      </c>
      <c r="L151" s="31">
        <f t="shared" si="18"/>
        <v>23</v>
      </c>
      <c r="M151" s="31">
        <f t="shared" si="19"/>
        <v>106</v>
      </c>
      <c r="N151" s="31">
        <f t="shared" si="20"/>
        <v>135</v>
      </c>
      <c r="O151" s="31">
        <f t="shared" si="21"/>
        <v>9</v>
      </c>
      <c r="P151" s="31">
        <f t="shared" si="14"/>
        <v>273</v>
      </c>
      <c r="Q151" s="31">
        <f t="shared" si="15"/>
        <v>264</v>
      </c>
      <c r="R151" s="61">
        <f t="shared" si="16"/>
        <v>9</v>
      </c>
    </row>
    <row r="152" spans="1:18" s="6" customFormat="1" hidden="1" x14ac:dyDescent="0.2">
      <c r="A152" s="102">
        <v>41022</v>
      </c>
      <c r="B152" s="59" t="s">
        <v>73</v>
      </c>
      <c r="C152" s="60">
        <v>845</v>
      </c>
      <c r="D152" s="60">
        <v>900</v>
      </c>
      <c r="E152" s="31" t="s">
        <v>29</v>
      </c>
      <c r="F152" s="31">
        <v>2</v>
      </c>
      <c r="G152" s="103">
        <v>41</v>
      </c>
      <c r="H152" s="103">
        <v>56</v>
      </c>
      <c r="I152" s="103">
        <v>37</v>
      </c>
      <c r="J152" s="103">
        <v>19</v>
      </c>
      <c r="K152" s="31">
        <f t="shared" si="17"/>
        <v>153</v>
      </c>
      <c r="L152" s="31">
        <f t="shared" si="18"/>
        <v>41</v>
      </c>
      <c r="M152" s="31">
        <f t="shared" si="19"/>
        <v>112</v>
      </c>
      <c r="N152" s="31">
        <f t="shared" si="20"/>
        <v>93</v>
      </c>
      <c r="O152" s="31">
        <f t="shared" si="21"/>
        <v>10</v>
      </c>
      <c r="P152" s="31">
        <f t="shared" si="14"/>
        <v>256</v>
      </c>
      <c r="Q152" s="31">
        <f t="shared" si="15"/>
        <v>246</v>
      </c>
      <c r="R152" s="61">
        <f t="shared" si="16"/>
        <v>10</v>
      </c>
    </row>
    <row r="153" spans="1:18" s="6" customFormat="1" hidden="1" x14ac:dyDescent="0.2">
      <c r="A153" s="102">
        <v>41022</v>
      </c>
      <c r="B153" s="59" t="s">
        <v>73</v>
      </c>
      <c r="C153" s="60">
        <v>900</v>
      </c>
      <c r="D153" s="60">
        <v>915</v>
      </c>
      <c r="E153" s="31" t="s">
        <v>29</v>
      </c>
      <c r="F153" s="31">
        <v>2</v>
      </c>
      <c r="G153" s="103">
        <v>48</v>
      </c>
      <c r="H153" s="103">
        <v>52</v>
      </c>
      <c r="I153" s="103">
        <v>30</v>
      </c>
      <c r="J153" s="103">
        <v>14</v>
      </c>
      <c r="K153" s="31">
        <f t="shared" ref="K153:K216" si="22">SUM(G153:J153)</f>
        <v>144</v>
      </c>
      <c r="L153" s="31">
        <f t="shared" si="18"/>
        <v>48</v>
      </c>
      <c r="M153" s="31">
        <f t="shared" si="19"/>
        <v>104</v>
      </c>
      <c r="N153" s="31">
        <f t="shared" si="20"/>
        <v>75</v>
      </c>
      <c r="O153" s="31">
        <f t="shared" si="21"/>
        <v>7</v>
      </c>
      <c r="P153" s="31">
        <f t="shared" ref="P153:P216" si="23">SUM(L153:O153)</f>
        <v>234</v>
      </c>
      <c r="Q153" s="31">
        <f t="shared" si="15"/>
        <v>227</v>
      </c>
      <c r="R153" s="61">
        <f t="shared" si="16"/>
        <v>7</v>
      </c>
    </row>
    <row r="154" spans="1:18" s="6" customFormat="1" hidden="1" x14ac:dyDescent="0.2">
      <c r="A154" s="102">
        <v>41022</v>
      </c>
      <c r="B154" s="59" t="s">
        <v>73</v>
      </c>
      <c r="C154" s="60">
        <v>915</v>
      </c>
      <c r="D154" s="60">
        <v>930</v>
      </c>
      <c r="E154" s="31" t="s">
        <v>29</v>
      </c>
      <c r="F154" s="31">
        <v>2</v>
      </c>
      <c r="G154" s="103">
        <v>35</v>
      </c>
      <c r="H154" s="103">
        <v>65</v>
      </c>
      <c r="I154" s="103">
        <v>35</v>
      </c>
      <c r="J154" s="103">
        <v>20</v>
      </c>
      <c r="K154" s="31">
        <f t="shared" si="22"/>
        <v>155</v>
      </c>
      <c r="L154" s="31">
        <f t="shared" si="18"/>
        <v>35</v>
      </c>
      <c r="M154" s="31">
        <f t="shared" si="19"/>
        <v>130</v>
      </c>
      <c r="N154" s="31">
        <f t="shared" si="20"/>
        <v>88</v>
      </c>
      <c r="O154" s="31">
        <f t="shared" si="21"/>
        <v>10</v>
      </c>
      <c r="P154" s="31">
        <f t="shared" si="23"/>
        <v>263</v>
      </c>
      <c r="Q154" s="31">
        <f t="shared" si="15"/>
        <v>253</v>
      </c>
      <c r="R154" s="61">
        <f t="shared" si="16"/>
        <v>10</v>
      </c>
    </row>
    <row r="155" spans="1:18" s="6" customFormat="1" hidden="1" x14ac:dyDescent="0.2">
      <c r="A155" s="102">
        <v>41022</v>
      </c>
      <c r="B155" s="59" t="s">
        <v>73</v>
      </c>
      <c r="C155" s="60">
        <v>930</v>
      </c>
      <c r="D155" s="60">
        <v>945</v>
      </c>
      <c r="E155" s="31" t="s">
        <v>29</v>
      </c>
      <c r="F155" s="31">
        <v>2</v>
      </c>
      <c r="G155" s="103">
        <v>53</v>
      </c>
      <c r="H155" s="103">
        <v>43</v>
      </c>
      <c r="I155" s="103">
        <v>26</v>
      </c>
      <c r="J155" s="103">
        <v>16</v>
      </c>
      <c r="K155" s="31">
        <f t="shared" si="22"/>
        <v>138</v>
      </c>
      <c r="L155" s="31">
        <f t="shared" si="18"/>
        <v>53</v>
      </c>
      <c r="M155" s="31">
        <f t="shared" si="19"/>
        <v>86</v>
      </c>
      <c r="N155" s="31">
        <f t="shared" si="20"/>
        <v>65</v>
      </c>
      <c r="O155" s="31">
        <f t="shared" si="21"/>
        <v>8</v>
      </c>
      <c r="P155" s="31">
        <f t="shared" si="23"/>
        <v>212</v>
      </c>
      <c r="Q155" s="31">
        <f t="shared" si="15"/>
        <v>204</v>
      </c>
      <c r="R155" s="61">
        <f t="shared" si="16"/>
        <v>8</v>
      </c>
    </row>
    <row r="156" spans="1:18" s="6" customFormat="1" hidden="1" x14ac:dyDescent="0.2">
      <c r="A156" s="102">
        <v>41022</v>
      </c>
      <c r="B156" s="59" t="s">
        <v>73</v>
      </c>
      <c r="C156" s="60">
        <v>945</v>
      </c>
      <c r="D156" s="60">
        <v>1000</v>
      </c>
      <c r="E156" s="31" t="s">
        <v>29</v>
      </c>
      <c r="F156" s="31">
        <v>2</v>
      </c>
      <c r="G156" s="103">
        <v>40</v>
      </c>
      <c r="H156" s="103">
        <v>64</v>
      </c>
      <c r="I156" s="103">
        <v>40</v>
      </c>
      <c r="J156" s="103">
        <v>14</v>
      </c>
      <c r="K156" s="31">
        <f t="shared" si="22"/>
        <v>158</v>
      </c>
      <c r="L156" s="31">
        <f t="shared" si="18"/>
        <v>40</v>
      </c>
      <c r="M156" s="31">
        <f t="shared" si="19"/>
        <v>128</v>
      </c>
      <c r="N156" s="31">
        <f t="shared" si="20"/>
        <v>100</v>
      </c>
      <c r="O156" s="31">
        <f t="shared" si="21"/>
        <v>7</v>
      </c>
      <c r="P156" s="31">
        <f t="shared" si="23"/>
        <v>275</v>
      </c>
      <c r="Q156" s="31">
        <f t="shared" si="15"/>
        <v>268</v>
      </c>
      <c r="R156" s="61">
        <f t="shared" si="16"/>
        <v>7</v>
      </c>
    </row>
    <row r="157" spans="1:18" s="6" customFormat="1" hidden="1" x14ac:dyDescent="0.2">
      <c r="A157" s="102">
        <v>41022</v>
      </c>
      <c r="B157" s="59" t="s">
        <v>73</v>
      </c>
      <c r="C157" s="60">
        <v>1000</v>
      </c>
      <c r="D157" s="60">
        <v>1015</v>
      </c>
      <c r="E157" s="31" t="s">
        <v>29</v>
      </c>
      <c r="F157" s="31">
        <v>2</v>
      </c>
      <c r="G157" s="103">
        <v>37</v>
      </c>
      <c r="H157" s="103">
        <v>47</v>
      </c>
      <c r="I157" s="103">
        <v>92</v>
      </c>
      <c r="J157" s="103">
        <v>16</v>
      </c>
      <c r="K157" s="31">
        <f t="shared" si="22"/>
        <v>192</v>
      </c>
      <c r="L157" s="31">
        <f t="shared" si="18"/>
        <v>37</v>
      </c>
      <c r="M157" s="31">
        <f t="shared" si="19"/>
        <v>94</v>
      </c>
      <c r="N157" s="31">
        <f t="shared" si="20"/>
        <v>230</v>
      </c>
      <c r="O157" s="31">
        <f t="shared" si="21"/>
        <v>8</v>
      </c>
      <c r="P157" s="31">
        <f t="shared" si="23"/>
        <v>369</v>
      </c>
      <c r="Q157" s="31">
        <f t="shared" ref="Q157:Q224" si="24">SUM(L157:N157)</f>
        <v>361</v>
      </c>
      <c r="R157" s="61">
        <f t="shared" si="16"/>
        <v>8</v>
      </c>
    </row>
    <row r="158" spans="1:18" s="6" customFormat="1" hidden="1" x14ac:dyDescent="0.2">
      <c r="A158" s="102">
        <v>41022</v>
      </c>
      <c r="B158" s="59" t="s">
        <v>73</v>
      </c>
      <c r="C158" s="60">
        <v>1015</v>
      </c>
      <c r="D158" s="60">
        <v>1030</v>
      </c>
      <c r="E158" s="31" t="s">
        <v>29</v>
      </c>
      <c r="F158" s="31">
        <v>2</v>
      </c>
      <c r="G158" s="103">
        <v>34</v>
      </c>
      <c r="H158" s="103">
        <v>39</v>
      </c>
      <c r="I158" s="103">
        <v>91</v>
      </c>
      <c r="J158" s="103">
        <v>7</v>
      </c>
      <c r="K158" s="31">
        <f t="shared" si="22"/>
        <v>171</v>
      </c>
      <c r="L158" s="31">
        <f t="shared" si="18"/>
        <v>34</v>
      </c>
      <c r="M158" s="31">
        <f t="shared" si="19"/>
        <v>78</v>
      </c>
      <c r="N158" s="31">
        <f t="shared" si="20"/>
        <v>228</v>
      </c>
      <c r="O158" s="31">
        <f t="shared" si="21"/>
        <v>4</v>
      </c>
      <c r="P158" s="31">
        <f t="shared" si="23"/>
        <v>344</v>
      </c>
      <c r="Q158" s="31">
        <f t="shared" si="24"/>
        <v>340</v>
      </c>
      <c r="R158" s="61">
        <f t="shared" ref="R158:R225" si="25">O158</f>
        <v>4</v>
      </c>
    </row>
    <row r="159" spans="1:18" s="6" customFormat="1" hidden="1" x14ac:dyDescent="0.2">
      <c r="A159" s="102">
        <v>41022</v>
      </c>
      <c r="B159" s="59" t="s">
        <v>73</v>
      </c>
      <c r="C159" s="60">
        <v>1030</v>
      </c>
      <c r="D159" s="60">
        <v>1045</v>
      </c>
      <c r="E159" s="31" t="s">
        <v>29</v>
      </c>
      <c r="F159" s="31">
        <v>2</v>
      </c>
      <c r="G159" s="103">
        <v>41</v>
      </c>
      <c r="H159" s="103">
        <v>33</v>
      </c>
      <c r="I159" s="103">
        <v>59</v>
      </c>
      <c r="J159" s="103">
        <v>4</v>
      </c>
      <c r="K159" s="31">
        <f t="shared" si="22"/>
        <v>137</v>
      </c>
      <c r="L159" s="31">
        <f t="shared" si="18"/>
        <v>41</v>
      </c>
      <c r="M159" s="31">
        <f t="shared" si="19"/>
        <v>66</v>
      </c>
      <c r="N159" s="31">
        <f t="shared" si="20"/>
        <v>148</v>
      </c>
      <c r="O159" s="31">
        <f t="shared" si="21"/>
        <v>2</v>
      </c>
      <c r="P159" s="31">
        <f t="shared" si="23"/>
        <v>257</v>
      </c>
      <c r="Q159" s="31">
        <f t="shared" si="24"/>
        <v>255</v>
      </c>
      <c r="R159" s="61">
        <f t="shared" si="25"/>
        <v>2</v>
      </c>
    </row>
    <row r="160" spans="1:18" s="6" customFormat="1" hidden="1" x14ac:dyDescent="0.2">
      <c r="A160" s="102">
        <v>41022</v>
      </c>
      <c r="B160" s="59" t="s">
        <v>73</v>
      </c>
      <c r="C160" s="60">
        <v>1045</v>
      </c>
      <c r="D160" s="60">
        <v>1100</v>
      </c>
      <c r="E160" s="31" t="s">
        <v>29</v>
      </c>
      <c r="F160" s="31">
        <v>2</v>
      </c>
      <c r="G160" s="103">
        <v>32</v>
      </c>
      <c r="H160" s="103">
        <v>37</v>
      </c>
      <c r="I160" s="103">
        <v>99</v>
      </c>
      <c r="J160" s="103">
        <v>11</v>
      </c>
      <c r="K160" s="31">
        <f t="shared" si="22"/>
        <v>179</v>
      </c>
      <c r="L160" s="31">
        <f t="shared" si="18"/>
        <v>32</v>
      </c>
      <c r="M160" s="31">
        <f t="shared" si="19"/>
        <v>74</v>
      </c>
      <c r="N160" s="31">
        <f t="shared" si="20"/>
        <v>248</v>
      </c>
      <c r="O160" s="31">
        <f t="shared" si="21"/>
        <v>6</v>
      </c>
      <c r="P160" s="31">
        <f t="shared" si="23"/>
        <v>360</v>
      </c>
      <c r="Q160" s="31">
        <f t="shared" si="24"/>
        <v>354</v>
      </c>
      <c r="R160" s="61">
        <f t="shared" si="25"/>
        <v>6</v>
      </c>
    </row>
    <row r="161" spans="1:18" s="6" customFormat="1" hidden="1" x14ac:dyDescent="0.2">
      <c r="A161" s="102">
        <v>41022</v>
      </c>
      <c r="B161" s="59" t="s">
        <v>73</v>
      </c>
      <c r="C161" s="60">
        <v>1100</v>
      </c>
      <c r="D161" s="60">
        <v>1115</v>
      </c>
      <c r="E161" s="31" t="s">
        <v>29</v>
      </c>
      <c r="F161" s="31">
        <v>2</v>
      </c>
      <c r="G161" s="103">
        <v>37</v>
      </c>
      <c r="H161" s="103">
        <v>37</v>
      </c>
      <c r="I161" s="103">
        <v>78</v>
      </c>
      <c r="J161" s="103">
        <v>20</v>
      </c>
      <c r="K161" s="31">
        <f t="shared" si="22"/>
        <v>172</v>
      </c>
      <c r="L161" s="31">
        <f t="shared" si="18"/>
        <v>37</v>
      </c>
      <c r="M161" s="31">
        <f t="shared" si="19"/>
        <v>74</v>
      </c>
      <c r="N161" s="31">
        <f t="shared" si="20"/>
        <v>195</v>
      </c>
      <c r="O161" s="31">
        <f t="shared" si="21"/>
        <v>10</v>
      </c>
      <c r="P161" s="31">
        <f t="shared" si="23"/>
        <v>316</v>
      </c>
      <c r="Q161" s="31">
        <f t="shared" si="24"/>
        <v>306</v>
      </c>
      <c r="R161" s="61">
        <f t="shared" si="25"/>
        <v>10</v>
      </c>
    </row>
    <row r="162" spans="1:18" s="6" customFormat="1" hidden="1" x14ac:dyDescent="0.2">
      <c r="A162" s="102">
        <v>41022</v>
      </c>
      <c r="B162" s="59" t="s">
        <v>73</v>
      </c>
      <c r="C162" s="60">
        <v>1115</v>
      </c>
      <c r="D162" s="60">
        <v>1130</v>
      </c>
      <c r="E162" s="31" t="s">
        <v>29</v>
      </c>
      <c r="F162" s="31">
        <v>2</v>
      </c>
      <c r="G162" s="103">
        <v>38</v>
      </c>
      <c r="H162" s="103">
        <v>61</v>
      </c>
      <c r="I162" s="103">
        <v>63</v>
      </c>
      <c r="J162" s="103">
        <v>6</v>
      </c>
      <c r="K162" s="31">
        <f t="shared" si="22"/>
        <v>168</v>
      </c>
      <c r="L162" s="31">
        <f t="shared" si="18"/>
        <v>38</v>
      </c>
      <c r="M162" s="31">
        <f t="shared" si="19"/>
        <v>122</v>
      </c>
      <c r="N162" s="31">
        <f t="shared" si="20"/>
        <v>158</v>
      </c>
      <c r="O162" s="31">
        <f t="shared" si="21"/>
        <v>3</v>
      </c>
      <c r="P162" s="31">
        <f t="shared" si="23"/>
        <v>321</v>
      </c>
      <c r="Q162" s="31">
        <f t="shared" si="24"/>
        <v>318</v>
      </c>
      <c r="R162" s="61">
        <f t="shared" si="25"/>
        <v>3</v>
      </c>
    </row>
    <row r="163" spans="1:18" s="6" customFormat="1" hidden="1" x14ac:dyDescent="0.2">
      <c r="A163" s="102">
        <v>41022</v>
      </c>
      <c r="B163" s="59" t="s">
        <v>73</v>
      </c>
      <c r="C163" s="60">
        <v>1130</v>
      </c>
      <c r="D163" s="60">
        <v>1145</v>
      </c>
      <c r="E163" s="31" t="s">
        <v>29</v>
      </c>
      <c r="F163" s="31">
        <v>2</v>
      </c>
      <c r="G163" s="103">
        <v>40</v>
      </c>
      <c r="H163" s="103">
        <v>46</v>
      </c>
      <c r="I163" s="103">
        <v>70</v>
      </c>
      <c r="J163" s="103">
        <v>14</v>
      </c>
      <c r="K163" s="31">
        <f t="shared" si="22"/>
        <v>170</v>
      </c>
      <c r="L163" s="31">
        <f t="shared" si="18"/>
        <v>40</v>
      </c>
      <c r="M163" s="31">
        <f t="shared" si="19"/>
        <v>92</v>
      </c>
      <c r="N163" s="31">
        <f t="shared" si="20"/>
        <v>175</v>
      </c>
      <c r="O163" s="31">
        <f t="shared" si="21"/>
        <v>7</v>
      </c>
      <c r="P163" s="31">
        <f t="shared" si="23"/>
        <v>314</v>
      </c>
      <c r="Q163" s="31">
        <f t="shared" si="24"/>
        <v>307</v>
      </c>
      <c r="R163" s="61">
        <f t="shared" si="25"/>
        <v>7</v>
      </c>
    </row>
    <row r="164" spans="1:18" s="6" customFormat="1" hidden="1" x14ac:dyDescent="0.2">
      <c r="A164" s="102">
        <v>41022</v>
      </c>
      <c r="B164" s="59" t="s">
        <v>73</v>
      </c>
      <c r="C164" s="60">
        <v>1145</v>
      </c>
      <c r="D164" s="60">
        <v>1200</v>
      </c>
      <c r="E164" s="31" t="s">
        <v>29</v>
      </c>
      <c r="F164" s="31">
        <v>2</v>
      </c>
      <c r="G164" s="103">
        <v>36</v>
      </c>
      <c r="H164" s="103">
        <v>78</v>
      </c>
      <c r="I164" s="103">
        <v>61</v>
      </c>
      <c r="J164" s="103">
        <v>17</v>
      </c>
      <c r="K164" s="31">
        <f t="shared" si="22"/>
        <v>192</v>
      </c>
      <c r="L164" s="31">
        <f t="shared" si="18"/>
        <v>36</v>
      </c>
      <c r="M164" s="31">
        <f t="shared" si="19"/>
        <v>156</v>
      </c>
      <c r="N164" s="31">
        <f t="shared" si="20"/>
        <v>153</v>
      </c>
      <c r="O164" s="31">
        <f t="shared" si="21"/>
        <v>9</v>
      </c>
      <c r="P164" s="31">
        <f t="shared" si="23"/>
        <v>354</v>
      </c>
      <c r="Q164" s="31">
        <f t="shared" si="24"/>
        <v>345</v>
      </c>
      <c r="R164" s="61">
        <f t="shared" si="25"/>
        <v>9</v>
      </c>
    </row>
    <row r="165" spans="1:18" s="6" customFormat="1" hidden="1" x14ac:dyDescent="0.2">
      <c r="A165" s="102">
        <v>41022</v>
      </c>
      <c r="B165" s="59" t="s">
        <v>73</v>
      </c>
      <c r="C165" s="60">
        <v>1200</v>
      </c>
      <c r="D165" s="60">
        <v>1215</v>
      </c>
      <c r="E165" s="31" t="s">
        <v>29</v>
      </c>
      <c r="F165" s="31">
        <v>2</v>
      </c>
      <c r="G165" s="103">
        <v>25</v>
      </c>
      <c r="H165" s="103">
        <v>54</v>
      </c>
      <c r="I165" s="103">
        <v>61</v>
      </c>
      <c r="J165" s="103">
        <v>18</v>
      </c>
      <c r="K165" s="31">
        <f t="shared" si="22"/>
        <v>158</v>
      </c>
      <c r="L165" s="31">
        <f t="shared" si="18"/>
        <v>25</v>
      </c>
      <c r="M165" s="31">
        <f t="shared" si="19"/>
        <v>108</v>
      </c>
      <c r="N165" s="31">
        <f t="shared" si="20"/>
        <v>153</v>
      </c>
      <c r="O165" s="31">
        <f t="shared" si="21"/>
        <v>9</v>
      </c>
      <c r="P165" s="31">
        <f t="shared" si="23"/>
        <v>295</v>
      </c>
      <c r="Q165" s="31">
        <f t="shared" si="24"/>
        <v>286</v>
      </c>
      <c r="R165" s="61">
        <f t="shared" si="25"/>
        <v>9</v>
      </c>
    </row>
    <row r="166" spans="1:18" s="6" customFormat="1" hidden="1" x14ac:dyDescent="0.2">
      <c r="A166" s="102">
        <v>41022</v>
      </c>
      <c r="B166" s="59" t="s">
        <v>73</v>
      </c>
      <c r="C166" s="60">
        <v>1215</v>
      </c>
      <c r="D166" s="60">
        <v>1230</v>
      </c>
      <c r="E166" s="31" t="s">
        <v>29</v>
      </c>
      <c r="F166" s="31">
        <v>2</v>
      </c>
      <c r="G166" s="103">
        <v>28</v>
      </c>
      <c r="H166" s="103">
        <v>58</v>
      </c>
      <c r="I166" s="103">
        <v>81</v>
      </c>
      <c r="J166" s="103">
        <v>20</v>
      </c>
      <c r="K166" s="31">
        <f t="shared" si="22"/>
        <v>187</v>
      </c>
      <c r="L166" s="31">
        <f t="shared" si="18"/>
        <v>28</v>
      </c>
      <c r="M166" s="31">
        <f t="shared" si="19"/>
        <v>116</v>
      </c>
      <c r="N166" s="31">
        <f t="shared" si="20"/>
        <v>203</v>
      </c>
      <c r="O166" s="31">
        <f t="shared" si="21"/>
        <v>10</v>
      </c>
      <c r="P166" s="31">
        <f t="shared" si="23"/>
        <v>357</v>
      </c>
      <c r="Q166" s="31">
        <f t="shared" si="24"/>
        <v>347</v>
      </c>
      <c r="R166" s="61">
        <f t="shared" si="25"/>
        <v>10</v>
      </c>
    </row>
    <row r="167" spans="1:18" s="6" customFormat="1" hidden="1" x14ac:dyDescent="0.2">
      <c r="A167" s="102">
        <v>41022</v>
      </c>
      <c r="B167" s="59" t="s">
        <v>73</v>
      </c>
      <c r="C167" s="60">
        <v>1230</v>
      </c>
      <c r="D167" s="60">
        <v>1245</v>
      </c>
      <c r="E167" s="31" t="s">
        <v>29</v>
      </c>
      <c r="F167" s="31">
        <v>2</v>
      </c>
      <c r="G167" s="103">
        <v>24</v>
      </c>
      <c r="H167" s="103">
        <v>55</v>
      </c>
      <c r="I167" s="103">
        <v>53</v>
      </c>
      <c r="J167" s="103">
        <v>12</v>
      </c>
      <c r="K167" s="31">
        <f t="shared" si="22"/>
        <v>144</v>
      </c>
      <c r="L167" s="31">
        <f t="shared" si="18"/>
        <v>24</v>
      </c>
      <c r="M167" s="31">
        <f t="shared" si="19"/>
        <v>110</v>
      </c>
      <c r="N167" s="31">
        <f t="shared" si="20"/>
        <v>133</v>
      </c>
      <c r="O167" s="31">
        <f t="shared" si="21"/>
        <v>6</v>
      </c>
      <c r="P167" s="31">
        <f t="shared" si="23"/>
        <v>273</v>
      </c>
      <c r="Q167" s="31">
        <f t="shared" si="24"/>
        <v>267</v>
      </c>
      <c r="R167" s="61">
        <f t="shared" si="25"/>
        <v>6</v>
      </c>
    </row>
    <row r="168" spans="1:18" s="6" customFormat="1" hidden="1" x14ac:dyDescent="0.2">
      <c r="A168" s="102">
        <v>41022</v>
      </c>
      <c r="B168" s="59" t="s">
        <v>73</v>
      </c>
      <c r="C168" s="60">
        <v>1245</v>
      </c>
      <c r="D168" s="60">
        <v>1300</v>
      </c>
      <c r="E168" s="31" t="s">
        <v>29</v>
      </c>
      <c r="F168" s="31">
        <v>2</v>
      </c>
      <c r="G168" s="103">
        <v>37</v>
      </c>
      <c r="H168" s="103">
        <v>56</v>
      </c>
      <c r="I168" s="103">
        <v>61</v>
      </c>
      <c r="J168" s="103">
        <v>7</v>
      </c>
      <c r="K168" s="31">
        <f t="shared" si="22"/>
        <v>161</v>
      </c>
      <c r="L168" s="31">
        <f t="shared" si="18"/>
        <v>37</v>
      </c>
      <c r="M168" s="31">
        <f t="shared" si="19"/>
        <v>112</v>
      </c>
      <c r="N168" s="31">
        <f t="shared" si="20"/>
        <v>153</v>
      </c>
      <c r="O168" s="31">
        <f t="shared" si="21"/>
        <v>4</v>
      </c>
      <c r="P168" s="31">
        <f t="shared" si="23"/>
        <v>306</v>
      </c>
      <c r="Q168" s="31">
        <f t="shared" si="24"/>
        <v>302</v>
      </c>
      <c r="R168" s="61">
        <f t="shared" si="25"/>
        <v>4</v>
      </c>
    </row>
    <row r="169" spans="1:18" s="6" customFormat="1" hidden="1" x14ac:dyDescent="0.2">
      <c r="A169" s="102">
        <v>41022</v>
      </c>
      <c r="B169" s="59" t="s">
        <v>73</v>
      </c>
      <c r="C169" s="60">
        <v>1300</v>
      </c>
      <c r="D169" s="60">
        <v>1315</v>
      </c>
      <c r="E169" s="31" t="s">
        <v>29</v>
      </c>
      <c r="F169" s="31">
        <v>2</v>
      </c>
      <c r="G169" s="103">
        <v>35</v>
      </c>
      <c r="H169" s="103">
        <v>40</v>
      </c>
      <c r="I169" s="103">
        <v>59</v>
      </c>
      <c r="J169" s="103">
        <v>7</v>
      </c>
      <c r="K169" s="31">
        <f t="shared" si="22"/>
        <v>141</v>
      </c>
      <c r="L169" s="31">
        <f t="shared" si="18"/>
        <v>35</v>
      </c>
      <c r="M169" s="31">
        <f t="shared" si="19"/>
        <v>80</v>
      </c>
      <c r="N169" s="31">
        <f t="shared" si="20"/>
        <v>148</v>
      </c>
      <c r="O169" s="31">
        <f t="shared" si="21"/>
        <v>4</v>
      </c>
      <c r="P169" s="31">
        <f t="shared" si="23"/>
        <v>267</v>
      </c>
      <c r="Q169" s="31">
        <f t="shared" si="24"/>
        <v>263</v>
      </c>
      <c r="R169" s="61">
        <f t="shared" si="25"/>
        <v>4</v>
      </c>
    </row>
    <row r="170" spans="1:18" s="6" customFormat="1" hidden="1" x14ac:dyDescent="0.2">
      <c r="A170" s="102">
        <v>41022</v>
      </c>
      <c r="B170" s="59" t="s">
        <v>73</v>
      </c>
      <c r="C170" s="60">
        <v>1315</v>
      </c>
      <c r="D170" s="60">
        <v>1330</v>
      </c>
      <c r="E170" s="31" t="s">
        <v>29</v>
      </c>
      <c r="F170" s="31">
        <v>2</v>
      </c>
      <c r="G170" s="103">
        <v>41</v>
      </c>
      <c r="H170" s="103">
        <v>45</v>
      </c>
      <c r="I170" s="103">
        <v>65</v>
      </c>
      <c r="J170" s="103">
        <v>9</v>
      </c>
      <c r="K170" s="31">
        <f t="shared" si="22"/>
        <v>160</v>
      </c>
      <c r="L170" s="31">
        <f t="shared" si="18"/>
        <v>41</v>
      </c>
      <c r="M170" s="31">
        <f t="shared" si="19"/>
        <v>90</v>
      </c>
      <c r="N170" s="31">
        <f t="shared" si="20"/>
        <v>163</v>
      </c>
      <c r="O170" s="31">
        <f t="shared" si="21"/>
        <v>5</v>
      </c>
      <c r="P170" s="31">
        <f t="shared" si="23"/>
        <v>299</v>
      </c>
      <c r="Q170" s="31">
        <f t="shared" si="24"/>
        <v>294</v>
      </c>
      <c r="R170" s="61">
        <f t="shared" si="25"/>
        <v>5</v>
      </c>
    </row>
    <row r="171" spans="1:18" s="6" customFormat="1" hidden="1" x14ac:dyDescent="0.2">
      <c r="A171" s="102">
        <v>41022</v>
      </c>
      <c r="B171" s="59" t="s">
        <v>73</v>
      </c>
      <c r="C171" s="60">
        <v>1330</v>
      </c>
      <c r="D171" s="60">
        <v>1345</v>
      </c>
      <c r="E171" s="31" t="s">
        <v>29</v>
      </c>
      <c r="F171" s="31">
        <v>2</v>
      </c>
      <c r="G171" s="103">
        <v>21</v>
      </c>
      <c r="H171" s="103">
        <v>35</v>
      </c>
      <c r="I171" s="103">
        <v>72</v>
      </c>
      <c r="J171" s="103">
        <v>4</v>
      </c>
      <c r="K171" s="31">
        <f t="shared" si="22"/>
        <v>132</v>
      </c>
      <c r="L171" s="31">
        <f t="shared" si="18"/>
        <v>21</v>
      </c>
      <c r="M171" s="31">
        <f t="shared" si="19"/>
        <v>70</v>
      </c>
      <c r="N171" s="31">
        <f t="shared" si="20"/>
        <v>180</v>
      </c>
      <c r="O171" s="31">
        <f t="shared" si="21"/>
        <v>2</v>
      </c>
      <c r="P171" s="31">
        <f t="shared" si="23"/>
        <v>273</v>
      </c>
      <c r="Q171" s="31">
        <f t="shared" si="24"/>
        <v>271</v>
      </c>
      <c r="R171" s="61">
        <f t="shared" si="25"/>
        <v>2</v>
      </c>
    </row>
    <row r="172" spans="1:18" s="6" customFormat="1" hidden="1" x14ac:dyDescent="0.2">
      <c r="A172" s="102">
        <v>41022</v>
      </c>
      <c r="B172" s="59" t="s">
        <v>73</v>
      </c>
      <c r="C172" s="60">
        <v>1345</v>
      </c>
      <c r="D172" s="60">
        <v>1400</v>
      </c>
      <c r="E172" s="31" t="s">
        <v>29</v>
      </c>
      <c r="F172" s="31">
        <v>2</v>
      </c>
      <c r="G172" s="103">
        <v>19</v>
      </c>
      <c r="H172" s="103">
        <v>40</v>
      </c>
      <c r="I172" s="103">
        <v>52</v>
      </c>
      <c r="J172" s="103">
        <v>7</v>
      </c>
      <c r="K172" s="31">
        <f t="shared" si="22"/>
        <v>118</v>
      </c>
      <c r="L172" s="31">
        <f t="shared" si="18"/>
        <v>19</v>
      </c>
      <c r="M172" s="31">
        <f t="shared" si="19"/>
        <v>80</v>
      </c>
      <c r="N172" s="31">
        <f t="shared" si="20"/>
        <v>130</v>
      </c>
      <c r="O172" s="31">
        <f t="shared" si="21"/>
        <v>4</v>
      </c>
      <c r="P172" s="31">
        <f t="shared" si="23"/>
        <v>233</v>
      </c>
      <c r="Q172" s="31">
        <f t="shared" si="24"/>
        <v>229</v>
      </c>
      <c r="R172" s="61">
        <f t="shared" si="25"/>
        <v>4</v>
      </c>
    </row>
    <row r="173" spans="1:18" s="6" customFormat="1" hidden="1" x14ac:dyDescent="0.2">
      <c r="A173" s="102">
        <v>41022</v>
      </c>
      <c r="B173" s="59" t="s">
        <v>73</v>
      </c>
      <c r="C173" s="60">
        <v>1400</v>
      </c>
      <c r="D173" s="60">
        <v>1415</v>
      </c>
      <c r="E173" s="31" t="s">
        <v>29</v>
      </c>
      <c r="F173" s="31">
        <v>2</v>
      </c>
      <c r="G173" s="103">
        <v>21</v>
      </c>
      <c r="H173" s="103">
        <v>36</v>
      </c>
      <c r="I173" s="103">
        <v>34</v>
      </c>
      <c r="J173" s="103">
        <v>3</v>
      </c>
      <c r="K173" s="31">
        <f t="shared" si="22"/>
        <v>94</v>
      </c>
      <c r="L173" s="31">
        <f t="shared" si="18"/>
        <v>21</v>
      </c>
      <c r="M173" s="31">
        <f t="shared" si="19"/>
        <v>72</v>
      </c>
      <c r="N173" s="31">
        <f t="shared" si="20"/>
        <v>85</v>
      </c>
      <c r="O173" s="31">
        <f t="shared" si="21"/>
        <v>2</v>
      </c>
      <c r="P173" s="31">
        <f t="shared" si="23"/>
        <v>180</v>
      </c>
      <c r="Q173" s="31">
        <f t="shared" si="24"/>
        <v>178</v>
      </c>
      <c r="R173" s="61">
        <f t="shared" si="25"/>
        <v>2</v>
      </c>
    </row>
    <row r="174" spans="1:18" s="6" customFormat="1" hidden="1" x14ac:dyDescent="0.2">
      <c r="A174" s="102">
        <v>41022</v>
      </c>
      <c r="B174" s="59" t="s">
        <v>73</v>
      </c>
      <c r="C174" s="60">
        <v>1415</v>
      </c>
      <c r="D174" s="60">
        <v>1430</v>
      </c>
      <c r="E174" s="31" t="s">
        <v>29</v>
      </c>
      <c r="F174" s="31">
        <v>2</v>
      </c>
      <c r="G174" s="103">
        <v>28</v>
      </c>
      <c r="H174" s="103">
        <v>32</v>
      </c>
      <c r="I174" s="103">
        <v>26</v>
      </c>
      <c r="J174" s="103">
        <v>3</v>
      </c>
      <c r="K174" s="31">
        <f t="shared" si="22"/>
        <v>89</v>
      </c>
      <c r="L174" s="31">
        <f t="shared" si="18"/>
        <v>28</v>
      </c>
      <c r="M174" s="31">
        <f t="shared" si="19"/>
        <v>64</v>
      </c>
      <c r="N174" s="31">
        <f t="shared" si="20"/>
        <v>65</v>
      </c>
      <c r="O174" s="31">
        <f t="shared" si="21"/>
        <v>2</v>
      </c>
      <c r="P174" s="31">
        <f t="shared" si="23"/>
        <v>159</v>
      </c>
      <c r="Q174" s="31">
        <f t="shared" si="24"/>
        <v>157</v>
      </c>
      <c r="R174" s="61">
        <f t="shared" si="25"/>
        <v>2</v>
      </c>
    </row>
    <row r="175" spans="1:18" s="6" customFormat="1" hidden="1" x14ac:dyDescent="0.2">
      <c r="A175" s="102">
        <v>41022</v>
      </c>
      <c r="B175" s="59" t="s">
        <v>73</v>
      </c>
      <c r="C175" s="60">
        <v>1430</v>
      </c>
      <c r="D175" s="60">
        <v>1445</v>
      </c>
      <c r="E175" s="31" t="s">
        <v>29</v>
      </c>
      <c r="F175" s="31">
        <v>2</v>
      </c>
      <c r="G175" s="103">
        <v>22</v>
      </c>
      <c r="H175" s="103">
        <v>61</v>
      </c>
      <c r="I175" s="103">
        <v>49</v>
      </c>
      <c r="J175" s="103">
        <v>4</v>
      </c>
      <c r="K175" s="31">
        <f t="shared" si="22"/>
        <v>136</v>
      </c>
      <c r="L175" s="31">
        <f t="shared" si="18"/>
        <v>22</v>
      </c>
      <c r="M175" s="31">
        <f t="shared" si="19"/>
        <v>122</v>
      </c>
      <c r="N175" s="31">
        <f t="shared" si="20"/>
        <v>123</v>
      </c>
      <c r="O175" s="31">
        <f t="shared" si="21"/>
        <v>2</v>
      </c>
      <c r="P175" s="31">
        <f t="shared" si="23"/>
        <v>269</v>
      </c>
      <c r="Q175" s="31">
        <f t="shared" si="24"/>
        <v>267</v>
      </c>
      <c r="R175" s="61">
        <f t="shared" si="25"/>
        <v>2</v>
      </c>
    </row>
    <row r="176" spans="1:18" s="6" customFormat="1" hidden="1" x14ac:dyDescent="0.2">
      <c r="A176" s="102">
        <v>41022</v>
      </c>
      <c r="B176" s="59" t="s">
        <v>73</v>
      </c>
      <c r="C176" s="60">
        <v>1445</v>
      </c>
      <c r="D176" s="60">
        <v>1500</v>
      </c>
      <c r="E176" s="31" t="s">
        <v>29</v>
      </c>
      <c r="F176" s="31">
        <v>2</v>
      </c>
      <c r="G176" s="103">
        <v>26</v>
      </c>
      <c r="H176" s="103">
        <v>45</v>
      </c>
      <c r="I176" s="103">
        <v>47</v>
      </c>
      <c r="J176" s="103">
        <v>2</v>
      </c>
      <c r="K176" s="31">
        <f t="shared" si="22"/>
        <v>120</v>
      </c>
      <c r="L176" s="31">
        <f t="shared" si="18"/>
        <v>26</v>
      </c>
      <c r="M176" s="31">
        <f t="shared" si="19"/>
        <v>90</v>
      </c>
      <c r="N176" s="31">
        <f t="shared" si="20"/>
        <v>118</v>
      </c>
      <c r="O176" s="31">
        <f t="shared" si="21"/>
        <v>1</v>
      </c>
      <c r="P176" s="31">
        <f t="shared" si="23"/>
        <v>235</v>
      </c>
      <c r="Q176" s="31">
        <f t="shared" si="24"/>
        <v>234</v>
      </c>
      <c r="R176" s="61">
        <f t="shared" si="25"/>
        <v>1</v>
      </c>
    </row>
    <row r="177" spans="1:18" s="6" customFormat="1" hidden="1" x14ac:dyDescent="0.2">
      <c r="A177" s="102">
        <v>41022</v>
      </c>
      <c r="B177" s="59" t="s">
        <v>73</v>
      </c>
      <c r="C177" s="60">
        <v>1500</v>
      </c>
      <c r="D177" s="60">
        <v>1515</v>
      </c>
      <c r="E177" s="31" t="s">
        <v>29</v>
      </c>
      <c r="F177" s="31">
        <v>2</v>
      </c>
      <c r="G177" s="103">
        <v>35</v>
      </c>
      <c r="H177" s="103">
        <v>46</v>
      </c>
      <c r="I177" s="103">
        <v>53</v>
      </c>
      <c r="J177" s="103">
        <v>9</v>
      </c>
      <c r="K177" s="31">
        <f t="shared" si="22"/>
        <v>143</v>
      </c>
      <c r="L177" s="31">
        <f t="shared" si="18"/>
        <v>35</v>
      </c>
      <c r="M177" s="31">
        <f t="shared" si="19"/>
        <v>92</v>
      </c>
      <c r="N177" s="31">
        <f t="shared" si="20"/>
        <v>133</v>
      </c>
      <c r="O177" s="31">
        <f t="shared" si="21"/>
        <v>5</v>
      </c>
      <c r="P177" s="31">
        <f t="shared" si="23"/>
        <v>265</v>
      </c>
      <c r="Q177" s="31">
        <f t="shared" si="24"/>
        <v>260</v>
      </c>
      <c r="R177" s="61">
        <f t="shared" si="25"/>
        <v>5</v>
      </c>
    </row>
    <row r="178" spans="1:18" s="6" customFormat="1" hidden="1" x14ac:dyDescent="0.2">
      <c r="A178" s="102">
        <v>41022</v>
      </c>
      <c r="B178" s="59" t="s">
        <v>73</v>
      </c>
      <c r="C178" s="60">
        <v>1515</v>
      </c>
      <c r="D178" s="60">
        <v>1530</v>
      </c>
      <c r="E178" s="31" t="s">
        <v>29</v>
      </c>
      <c r="F178" s="31">
        <v>2</v>
      </c>
      <c r="G178" s="103">
        <v>38</v>
      </c>
      <c r="H178" s="103">
        <v>38</v>
      </c>
      <c r="I178" s="103">
        <v>20</v>
      </c>
      <c r="J178" s="103">
        <v>6</v>
      </c>
      <c r="K178" s="31">
        <f t="shared" si="22"/>
        <v>102</v>
      </c>
      <c r="L178" s="31">
        <f t="shared" si="18"/>
        <v>38</v>
      </c>
      <c r="M178" s="31">
        <f t="shared" si="19"/>
        <v>76</v>
      </c>
      <c r="N178" s="31">
        <f t="shared" si="20"/>
        <v>50</v>
      </c>
      <c r="O178" s="31">
        <f t="shared" si="21"/>
        <v>3</v>
      </c>
      <c r="P178" s="31">
        <f t="shared" si="23"/>
        <v>167</v>
      </c>
      <c r="Q178" s="31">
        <f t="shared" si="24"/>
        <v>164</v>
      </c>
      <c r="R178" s="61">
        <f t="shared" si="25"/>
        <v>3</v>
      </c>
    </row>
    <row r="179" spans="1:18" s="6" customFormat="1" hidden="1" x14ac:dyDescent="0.2">
      <c r="A179" s="102">
        <v>41022</v>
      </c>
      <c r="B179" s="59" t="s">
        <v>73</v>
      </c>
      <c r="C179" s="60">
        <v>1530</v>
      </c>
      <c r="D179" s="60">
        <v>1545</v>
      </c>
      <c r="E179" s="31" t="s">
        <v>29</v>
      </c>
      <c r="F179" s="31">
        <v>2</v>
      </c>
      <c r="G179" s="103">
        <v>46</v>
      </c>
      <c r="H179" s="103">
        <v>47</v>
      </c>
      <c r="I179" s="103">
        <v>29</v>
      </c>
      <c r="J179" s="103">
        <v>3</v>
      </c>
      <c r="K179" s="31">
        <f t="shared" si="22"/>
        <v>125</v>
      </c>
      <c r="L179" s="31">
        <f t="shared" si="18"/>
        <v>46</v>
      </c>
      <c r="M179" s="31">
        <f t="shared" si="19"/>
        <v>94</v>
      </c>
      <c r="N179" s="31">
        <f t="shared" si="20"/>
        <v>73</v>
      </c>
      <c r="O179" s="31">
        <f t="shared" si="21"/>
        <v>2</v>
      </c>
      <c r="P179" s="31">
        <f t="shared" si="23"/>
        <v>215</v>
      </c>
      <c r="Q179" s="31">
        <f t="shared" si="24"/>
        <v>213</v>
      </c>
      <c r="R179" s="61">
        <f t="shared" si="25"/>
        <v>2</v>
      </c>
    </row>
    <row r="180" spans="1:18" s="6" customFormat="1" hidden="1" x14ac:dyDescent="0.2">
      <c r="A180" s="102">
        <v>41022</v>
      </c>
      <c r="B180" s="59" t="s">
        <v>73</v>
      </c>
      <c r="C180" s="60">
        <v>1545</v>
      </c>
      <c r="D180" s="60">
        <v>1600</v>
      </c>
      <c r="E180" s="31" t="s">
        <v>29</v>
      </c>
      <c r="F180" s="31">
        <v>2</v>
      </c>
      <c r="G180" s="103">
        <v>51</v>
      </c>
      <c r="H180" s="103">
        <v>43</v>
      </c>
      <c r="I180" s="103">
        <v>27</v>
      </c>
      <c r="J180" s="103">
        <v>4</v>
      </c>
      <c r="K180" s="31">
        <f t="shared" si="22"/>
        <v>125</v>
      </c>
      <c r="L180" s="31">
        <f t="shared" si="18"/>
        <v>51</v>
      </c>
      <c r="M180" s="31">
        <f t="shared" si="19"/>
        <v>86</v>
      </c>
      <c r="N180" s="31">
        <f t="shared" si="20"/>
        <v>68</v>
      </c>
      <c r="O180" s="31">
        <f t="shared" si="21"/>
        <v>2</v>
      </c>
      <c r="P180" s="31">
        <f t="shared" si="23"/>
        <v>207</v>
      </c>
      <c r="Q180" s="31">
        <f t="shared" si="24"/>
        <v>205</v>
      </c>
      <c r="R180" s="61">
        <f t="shared" si="25"/>
        <v>2</v>
      </c>
    </row>
    <row r="181" spans="1:18" s="6" customFormat="1" hidden="1" x14ac:dyDescent="0.2">
      <c r="A181" s="102">
        <v>41022</v>
      </c>
      <c r="B181" s="59" t="s">
        <v>73</v>
      </c>
      <c r="C181" s="60">
        <v>1600</v>
      </c>
      <c r="D181" s="60">
        <v>1615</v>
      </c>
      <c r="E181" s="31" t="s">
        <v>29</v>
      </c>
      <c r="F181" s="31">
        <v>2</v>
      </c>
      <c r="G181" s="103">
        <v>34</v>
      </c>
      <c r="H181" s="103">
        <v>44</v>
      </c>
      <c r="I181" s="103">
        <v>46</v>
      </c>
      <c r="J181" s="103">
        <v>10</v>
      </c>
      <c r="K181" s="31">
        <f t="shared" si="22"/>
        <v>134</v>
      </c>
      <c r="L181" s="31">
        <f t="shared" si="18"/>
        <v>34</v>
      </c>
      <c r="M181" s="31">
        <f t="shared" si="19"/>
        <v>88</v>
      </c>
      <c r="N181" s="31">
        <f t="shared" si="20"/>
        <v>115</v>
      </c>
      <c r="O181" s="31">
        <f t="shared" si="21"/>
        <v>5</v>
      </c>
      <c r="P181" s="31">
        <f t="shared" si="23"/>
        <v>242</v>
      </c>
      <c r="Q181" s="31">
        <f t="shared" si="24"/>
        <v>237</v>
      </c>
      <c r="R181" s="61">
        <f t="shared" si="25"/>
        <v>5</v>
      </c>
    </row>
    <row r="182" spans="1:18" s="6" customFormat="1" hidden="1" x14ac:dyDescent="0.2">
      <c r="A182" s="102">
        <v>41022</v>
      </c>
      <c r="B182" s="59" t="s">
        <v>73</v>
      </c>
      <c r="C182" s="60">
        <v>1615</v>
      </c>
      <c r="D182" s="60">
        <v>1630</v>
      </c>
      <c r="E182" s="31" t="s">
        <v>29</v>
      </c>
      <c r="F182" s="31">
        <v>2</v>
      </c>
      <c r="G182" s="103">
        <v>28</v>
      </c>
      <c r="H182" s="103">
        <v>39</v>
      </c>
      <c r="I182" s="103">
        <v>45</v>
      </c>
      <c r="J182" s="103">
        <v>9</v>
      </c>
      <c r="K182" s="31">
        <f t="shared" si="22"/>
        <v>121</v>
      </c>
      <c r="L182" s="31">
        <f t="shared" si="18"/>
        <v>28</v>
      </c>
      <c r="M182" s="31">
        <f t="shared" si="19"/>
        <v>78</v>
      </c>
      <c r="N182" s="31">
        <f t="shared" si="20"/>
        <v>113</v>
      </c>
      <c r="O182" s="31">
        <f t="shared" si="21"/>
        <v>5</v>
      </c>
      <c r="P182" s="31">
        <f t="shared" si="23"/>
        <v>224</v>
      </c>
      <c r="Q182" s="31">
        <f t="shared" si="24"/>
        <v>219</v>
      </c>
      <c r="R182" s="61">
        <f t="shared" si="25"/>
        <v>5</v>
      </c>
    </row>
    <row r="183" spans="1:18" s="6" customFormat="1" hidden="1" x14ac:dyDescent="0.2">
      <c r="A183" s="102">
        <v>41022</v>
      </c>
      <c r="B183" s="59" t="s">
        <v>73</v>
      </c>
      <c r="C183" s="60">
        <v>1630</v>
      </c>
      <c r="D183" s="60">
        <v>1645</v>
      </c>
      <c r="E183" s="31" t="s">
        <v>29</v>
      </c>
      <c r="F183" s="31">
        <v>2</v>
      </c>
      <c r="G183" s="103">
        <v>38</v>
      </c>
      <c r="H183" s="103">
        <v>50</v>
      </c>
      <c r="I183" s="103">
        <v>46</v>
      </c>
      <c r="J183" s="103">
        <v>10</v>
      </c>
      <c r="K183" s="31">
        <f t="shared" si="22"/>
        <v>144</v>
      </c>
      <c r="L183" s="31">
        <f t="shared" si="18"/>
        <v>38</v>
      </c>
      <c r="M183" s="31">
        <f t="shared" si="19"/>
        <v>100</v>
      </c>
      <c r="N183" s="31">
        <f t="shared" si="20"/>
        <v>115</v>
      </c>
      <c r="O183" s="31">
        <f t="shared" si="21"/>
        <v>5</v>
      </c>
      <c r="P183" s="31">
        <f t="shared" si="23"/>
        <v>258</v>
      </c>
      <c r="Q183" s="31">
        <f t="shared" si="24"/>
        <v>253</v>
      </c>
      <c r="R183" s="61">
        <f t="shared" si="25"/>
        <v>5</v>
      </c>
    </row>
    <row r="184" spans="1:18" s="6" customFormat="1" hidden="1" x14ac:dyDescent="0.2">
      <c r="A184" s="102">
        <v>41022</v>
      </c>
      <c r="B184" s="59" t="s">
        <v>73</v>
      </c>
      <c r="C184" s="60">
        <v>1645</v>
      </c>
      <c r="D184" s="60">
        <v>1700</v>
      </c>
      <c r="E184" s="31" t="s">
        <v>29</v>
      </c>
      <c r="F184" s="31">
        <v>2</v>
      </c>
      <c r="G184" s="103">
        <v>22</v>
      </c>
      <c r="H184" s="103">
        <v>56</v>
      </c>
      <c r="I184" s="103">
        <v>32</v>
      </c>
      <c r="J184" s="103">
        <v>7</v>
      </c>
      <c r="K184" s="31">
        <f t="shared" si="22"/>
        <v>117</v>
      </c>
      <c r="L184" s="31">
        <f t="shared" si="18"/>
        <v>22</v>
      </c>
      <c r="M184" s="31">
        <f t="shared" si="19"/>
        <v>112</v>
      </c>
      <c r="N184" s="31">
        <f t="shared" si="20"/>
        <v>80</v>
      </c>
      <c r="O184" s="31">
        <f t="shared" si="21"/>
        <v>4</v>
      </c>
      <c r="P184" s="31">
        <f t="shared" si="23"/>
        <v>218</v>
      </c>
      <c r="Q184" s="31">
        <f t="shared" si="24"/>
        <v>214</v>
      </c>
      <c r="R184" s="61">
        <f t="shared" si="25"/>
        <v>4</v>
      </c>
    </row>
    <row r="185" spans="1:18" s="6" customFormat="1" hidden="1" x14ac:dyDescent="0.2">
      <c r="A185" s="102">
        <v>41022</v>
      </c>
      <c r="B185" s="59" t="s">
        <v>73</v>
      </c>
      <c r="C185" s="60">
        <v>1700</v>
      </c>
      <c r="D185" s="60">
        <v>1715</v>
      </c>
      <c r="E185" s="31" t="s">
        <v>29</v>
      </c>
      <c r="F185" s="31">
        <v>2</v>
      </c>
      <c r="G185" s="103">
        <v>20</v>
      </c>
      <c r="H185" s="103">
        <v>41</v>
      </c>
      <c r="I185" s="103">
        <v>50</v>
      </c>
      <c r="J185" s="103">
        <v>9</v>
      </c>
      <c r="K185" s="31">
        <f t="shared" si="22"/>
        <v>120</v>
      </c>
      <c r="L185" s="31">
        <f t="shared" si="18"/>
        <v>20</v>
      </c>
      <c r="M185" s="31">
        <f t="shared" si="19"/>
        <v>82</v>
      </c>
      <c r="N185" s="31">
        <f t="shared" si="20"/>
        <v>125</v>
      </c>
      <c r="O185" s="31">
        <f t="shared" si="21"/>
        <v>5</v>
      </c>
      <c r="P185" s="31">
        <f t="shared" si="23"/>
        <v>232</v>
      </c>
      <c r="Q185" s="31">
        <f t="shared" si="24"/>
        <v>227</v>
      </c>
      <c r="R185" s="61">
        <f t="shared" si="25"/>
        <v>5</v>
      </c>
    </row>
    <row r="186" spans="1:18" s="6" customFormat="1" hidden="1" x14ac:dyDescent="0.2">
      <c r="A186" s="102">
        <v>41022</v>
      </c>
      <c r="B186" s="59" t="s">
        <v>73</v>
      </c>
      <c r="C186" s="60">
        <v>1715</v>
      </c>
      <c r="D186" s="60">
        <v>1730</v>
      </c>
      <c r="E186" s="31" t="s">
        <v>29</v>
      </c>
      <c r="F186" s="31">
        <v>2</v>
      </c>
      <c r="G186" s="103">
        <v>25</v>
      </c>
      <c r="H186" s="103">
        <v>43</v>
      </c>
      <c r="I186" s="103">
        <v>30</v>
      </c>
      <c r="J186" s="103">
        <v>12</v>
      </c>
      <c r="K186" s="31">
        <f t="shared" si="22"/>
        <v>110</v>
      </c>
      <c r="L186" s="31">
        <f t="shared" si="18"/>
        <v>25</v>
      </c>
      <c r="M186" s="31">
        <f t="shared" si="19"/>
        <v>86</v>
      </c>
      <c r="N186" s="31">
        <f t="shared" si="20"/>
        <v>75</v>
      </c>
      <c r="O186" s="31">
        <f t="shared" si="21"/>
        <v>6</v>
      </c>
      <c r="P186" s="31">
        <f t="shared" si="23"/>
        <v>192</v>
      </c>
      <c r="Q186" s="31">
        <f t="shared" si="24"/>
        <v>186</v>
      </c>
      <c r="R186" s="61">
        <f t="shared" si="25"/>
        <v>6</v>
      </c>
    </row>
    <row r="187" spans="1:18" s="6" customFormat="1" hidden="1" x14ac:dyDescent="0.2">
      <c r="A187" s="102">
        <v>41022</v>
      </c>
      <c r="B187" s="59" t="s">
        <v>73</v>
      </c>
      <c r="C187" s="60">
        <v>1730</v>
      </c>
      <c r="D187" s="60">
        <v>1745</v>
      </c>
      <c r="E187" s="31" t="s">
        <v>29</v>
      </c>
      <c r="F187" s="31">
        <v>2</v>
      </c>
      <c r="G187" s="103">
        <v>58</v>
      </c>
      <c r="H187" s="103">
        <v>54</v>
      </c>
      <c r="I187" s="103">
        <v>37</v>
      </c>
      <c r="J187" s="103">
        <v>13</v>
      </c>
      <c r="K187" s="31">
        <f t="shared" si="22"/>
        <v>162</v>
      </c>
      <c r="L187" s="31">
        <f t="shared" si="18"/>
        <v>58</v>
      </c>
      <c r="M187" s="31">
        <f t="shared" si="19"/>
        <v>108</v>
      </c>
      <c r="N187" s="31">
        <f t="shared" si="20"/>
        <v>93</v>
      </c>
      <c r="O187" s="31">
        <f t="shared" si="21"/>
        <v>7</v>
      </c>
      <c r="P187" s="31">
        <f t="shared" si="23"/>
        <v>266</v>
      </c>
      <c r="Q187" s="31">
        <f t="shared" si="24"/>
        <v>259</v>
      </c>
      <c r="R187" s="61">
        <f t="shared" si="25"/>
        <v>7</v>
      </c>
    </row>
    <row r="188" spans="1:18" s="6" customFormat="1" hidden="1" x14ac:dyDescent="0.2">
      <c r="A188" s="102">
        <v>41022</v>
      </c>
      <c r="B188" s="59" t="s">
        <v>73</v>
      </c>
      <c r="C188" s="60">
        <v>1745</v>
      </c>
      <c r="D188" s="60">
        <v>1800</v>
      </c>
      <c r="E188" s="31" t="s">
        <v>29</v>
      </c>
      <c r="F188" s="31">
        <v>2</v>
      </c>
      <c r="G188" s="103">
        <v>33</v>
      </c>
      <c r="H188" s="103">
        <v>59</v>
      </c>
      <c r="I188" s="103">
        <v>42</v>
      </c>
      <c r="J188" s="103">
        <v>3</v>
      </c>
      <c r="K188" s="31">
        <f t="shared" si="22"/>
        <v>137</v>
      </c>
      <c r="L188" s="31">
        <f t="shared" si="18"/>
        <v>33</v>
      </c>
      <c r="M188" s="31">
        <f t="shared" si="19"/>
        <v>118</v>
      </c>
      <c r="N188" s="31">
        <f t="shared" si="20"/>
        <v>105</v>
      </c>
      <c r="O188" s="31">
        <f t="shared" si="21"/>
        <v>2</v>
      </c>
      <c r="P188" s="31">
        <f t="shared" si="23"/>
        <v>258</v>
      </c>
      <c r="Q188" s="31">
        <f t="shared" si="24"/>
        <v>256</v>
      </c>
      <c r="R188" s="61">
        <f t="shared" si="25"/>
        <v>2</v>
      </c>
    </row>
    <row r="189" spans="1:18" hidden="1" x14ac:dyDescent="0.25">
      <c r="A189" s="102">
        <v>41022</v>
      </c>
      <c r="B189" s="59" t="s">
        <v>73</v>
      </c>
      <c r="C189" s="60">
        <v>1800</v>
      </c>
      <c r="D189" s="60">
        <v>1815</v>
      </c>
      <c r="E189" s="31" t="s">
        <v>29</v>
      </c>
      <c r="F189" s="31">
        <v>2</v>
      </c>
      <c r="G189" s="103">
        <v>53</v>
      </c>
      <c r="H189" s="103">
        <v>46</v>
      </c>
      <c r="I189" s="103">
        <v>38</v>
      </c>
      <c r="J189" s="103">
        <v>15</v>
      </c>
      <c r="K189" s="31">
        <f t="shared" si="22"/>
        <v>152</v>
      </c>
      <c r="L189" s="31">
        <f t="shared" si="18"/>
        <v>53</v>
      </c>
      <c r="M189" s="31">
        <f t="shared" si="19"/>
        <v>92</v>
      </c>
      <c r="N189" s="31">
        <f t="shared" si="20"/>
        <v>95</v>
      </c>
      <c r="O189" s="31">
        <f t="shared" si="21"/>
        <v>8</v>
      </c>
      <c r="P189" s="31">
        <f t="shared" si="23"/>
        <v>248</v>
      </c>
      <c r="Q189" s="31">
        <f t="shared" si="24"/>
        <v>240</v>
      </c>
      <c r="R189" s="61">
        <f t="shared" si="25"/>
        <v>8</v>
      </c>
    </row>
    <row r="190" spans="1:18" hidden="1" x14ac:dyDescent="0.25">
      <c r="A190" s="102">
        <v>41022</v>
      </c>
      <c r="B190" s="59" t="s">
        <v>73</v>
      </c>
      <c r="C190" s="60">
        <v>1815</v>
      </c>
      <c r="D190" s="60">
        <v>1830</v>
      </c>
      <c r="E190" s="31" t="s">
        <v>29</v>
      </c>
      <c r="F190" s="31">
        <v>2</v>
      </c>
      <c r="G190" s="103">
        <v>52</v>
      </c>
      <c r="H190" s="103">
        <v>26</v>
      </c>
      <c r="I190" s="103">
        <v>9</v>
      </c>
      <c r="J190" s="103">
        <v>13</v>
      </c>
      <c r="K190" s="31">
        <f t="shared" si="22"/>
        <v>100</v>
      </c>
      <c r="L190" s="31">
        <f t="shared" si="18"/>
        <v>52</v>
      </c>
      <c r="M190" s="31">
        <f t="shared" si="19"/>
        <v>52</v>
      </c>
      <c r="N190" s="31">
        <f t="shared" si="20"/>
        <v>23</v>
      </c>
      <c r="O190" s="31">
        <f t="shared" si="21"/>
        <v>7</v>
      </c>
      <c r="P190" s="31">
        <f t="shared" si="23"/>
        <v>134</v>
      </c>
      <c r="Q190" s="31">
        <f t="shared" si="24"/>
        <v>127</v>
      </c>
      <c r="R190" s="61">
        <f t="shared" si="25"/>
        <v>7</v>
      </c>
    </row>
    <row r="191" spans="1:18" hidden="1" x14ac:dyDescent="0.25">
      <c r="A191" s="102">
        <v>41022</v>
      </c>
      <c r="B191" s="59" t="s">
        <v>73</v>
      </c>
      <c r="C191" s="60">
        <v>1830</v>
      </c>
      <c r="D191" s="60">
        <v>1845</v>
      </c>
      <c r="E191" s="31" t="s">
        <v>29</v>
      </c>
      <c r="F191" s="31">
        <v>2</v>
      </c>
      <c r="G191" s="103">
        <v>77</v>
      </c>
      <c r="H191" s="103">
        <v>37</v>
      </c>
      <c r="I191" s="103">
        <v>33</v>
      </c>
      <c r="J191" s="103">
        <v>13</v>
      </c>
      <c r="K191" s="31">
        <f t="shared" si="22"/>
        <v>160</v>
      </c>
      <c r="L191" s="31">
        <f t="shared" si="18"/>
        <v>77</v>
      </c>
      <c r="M191" s="31">
        <f t="shared" si="19"/>
        <v>74</v>
      </c>
      <c r="N191" s="31">
        <f t="shared" si="20"/>
        <v>83</v>
      </c>
      <c r="O191" s="31">
        <f t="shared" si="21"/>
        <v>7</v>
      </c>
      <c r="P191" s="31">
        <f t="shared" si="23"/>
        <v>241</v>
      </c>
      <c r="Q191" s="31">
        <f t="shared" si="24"/>
        <v>234</v>
      </c>
      <c r="R191" s="61">
        <f t="shared" si="25"/>
        <v>7</v>
      </c>
    </row>
    <row r="192" spans="1:18" hidden="1" x14ac:dyDescent="0.25">
      <c r="A192" s="102">
        <v>41022</v>
      </c>
      <c r="B192" s="59" t="s">
        <v>73</v>
      </c>
      <c r="C192" s="60">
        <v>1845</v>
      </c>
      <c r="D192" s="60">
        <v>1900</v>
      </c>
      <c r="E192" s="31" t="s">
        <v>29</v>
      </c>
      <c r="F192" s="31">
        <v>2</v>
      </c>
      <c r="G192" s="103">
        <v>66</v>
      </c>
      <c r="H192" s="103">
        <v>46</v>
      </c>
      <c r="I192" s="103">
        <v>25</v>
      </c>
      <c r="J192" s="103">
        <v>21</v>
      </c>
      <c r="K192" s="31">
        <f t="shared" si="22"/>
        <v>158</v>
      </c>
      <c r="L192" s="31">
        <f t="shared" si="18"/>
        <v>66</v>
      </c>
      <c r="M192" s="31">
        <f t="shared" si="19"/>
        <v>92</v>
      </c>
      <c r="N192" s="31">
        <f t="shared" si="20"/>
        <v>63</v>
      </c>
      <c r="O192" s="31">
        <f t="shared" si="21"/>
        <v>11</v>
      </c>
      <c r="P192" s="31">
        <f t="shared" si="23"/>
        <v>232</v>
      </c>
      <c r="Q192" s="31">
        <f t="shared" si="24"/>
        <v>221</v>
      </c>
      <c r="R192" s="61">
        <f t="shared" si="25"/>
        <v>11</v>
      </c>
    </row>
    <row r="193" spans="1:67" hidden="1" x14ac:dyDescent="0.25">
      <c r="A193" s="102">
        <v>41022</v>
      </c>
      <c r="B193" s="59" t="s">
        <v>73</v>
      </c>
      <c r="C193" s="60">
        <v>1900</v>
      </c>
      <c r="D193" s="60">
        <v>1915</v>
      </c>
      <c r="E193" s="31" t="s">
        <v>29</v>
      </c>
      <c r="F193" s="31">
        <v>2</v>
      </c>
      <c r="G193" s="103">
        <v>64</v>
      </c>
      <c r="H193" s="103">
        <v>38</v>
      </c>
      <c r="I193" s="103">
        <v>36</v>
      </c>
      <c r="J193" s="103">
        <v>15</v>
      </c>
      <c r="K193" s="31">
        <f t="shared" si="22"/>
        <v>153</v>
      </c>
      <c r="L193" s="31">
        <f t="shared" si="18"/>
        <v>64</v>
      </c>
      <c r="M193" s="31">
        <f t="shared" si="19"/>
        <v>76</v>
      </c>
      <c r="N193" s="31">
        <f t="shared" si="20"/>
        <v>90</v>
      </c>
      <c r="O193" s="31">
        <f t="shared" si="21"/>
        <v>8</v>
      </c>
      <c r="P193" s="31">
        <f t="shared" si="23"/>
        <v>238</v>
      </c>
      <c r="Q193" s="31">
        <f t="shared" si="24"/>
        <v>230</v>
      </c>
      <c r="R193" s="61">
        <f t="shared" si="25"/>
        <v>8</v>
      </c>
    </row>
    <row r="194" spans="1:67" hidden="1" x14ac:dyDescent="0.25">
      <c r="A194" s="102">
        <v>41022</v>
      </c>
      <c r="B194" s="59" t="s">
        <v>73</v>
      </c>
      <c r="C194" s="60">
        <v>1915</v>
      </c>
      <c r="D194" s="60">
        <v>1930</v>
      </c>
      <c r="E194" s="31" t="s">
        <v>29</v>
      </c>
      <c r="F194" s="31">
        <v>2</v>
      </c>
      <c r="G194" s="103">
        <v>95</v>
      </c>
      <c r="H194" s="103">
        <v>50</v>
      </c>
      <c r="I194" s="103">
        <v>20</v>
      </c>
      <c r="J194" s="103">
        <v>14</v>
      </c>
      <c r="K194" s="31">
        <f t="shared" si="22"/>
        <v>179</v>
      </c>
      <c r="L194" s="31">
        <f t="shared" si="18"/>
        <v>95</v>
      </c>
      <c r="M194" s="31">
        <f t="shared" si="19"/>
        <v>100</v>
      </c>
      <c r="N194" s="31">
        <f t="shared" si="20"/>
        <v>50</v>
      </c>
      <c r="O194" s="31">
        <f t="shared" si="21"/>
        <v>7</v>
      </c>
      <c r="P194" s="31">
        <f t="shared" si="23"/>
        <v>252</v>
      </c>
      <c r="Q194" s="31">
        <f t="shared" si="24"/>
        <v>245</v>
      </c>
      <c r="R194" s="61">
        <f t="shared" si="25"/>
        <v>7</v>
      </c>
    </row>
    <row r="195" spans="1:67" hidden="1" x14ac:dyDescent="0.25">
      <c r="A195" s="102">
        <v>41022</v>
      </c>
      <c r="B195" s="59" t="s">
        <v>73</v>
      </c>
      <c r="C195" s="60">
        <v>1930</v>
      </c>
      <c r="D195" s="60">
        <v>1945</v>
      </c>
      <c r="E195" s="31" t="s">
        <v>29</v>
      </c>
      <c r="F195" s="31">
        <v>2</v>
      </c>
      <c r="G195" s="103">
        <v>76</v>
      </c>
      <c r="H195" s="103">
        <v>33</v>
      </c>
      <c r="I195" s="103">
        <v>18</v>
      </c>
      <c r="J195" s="103">
        <v>16</v>
      </c>
      <c r="K195" s="31">
        <f t="shared" si="22"/>
        <v>143</v>
      </c>
      <c r="L195" s="31">
        <f t="shared" si="18"/>
        <v>76</v>
      </c>
      <c r="M195" s="31">
        <f t="shared" si="19"/>
        <v>66</v>
      </c>
      <c r="N195" s="31">
        <f t="shared" si="20"/>
        <v>45</v>
      </c>
      <c r="O195" s="31">
        <f t="shared" si="21"/>
        <v>8</v>
      </c>
      <c r="P195" s="31">
        <f t="shared" si="23"/>
        <v>195</v>
      </c>
      <c r="Q195" s="31">
        <f t="shared" si="24"/>
        <v>187</v>
      </c>
      <c r="R195" s="61">
        <f t="shared" si="25"/>
        <v>8</v>
      </c>
    </row>
    <row r="196" spans="1:67" hidden="1" x14ac:dyDescent="0.25">
      <c r="A196" s="102">
        <v>41022</v>
      </c>
      <c r="B196" s="59" t="s">
        <v>73</v>
      </c>
      <c r="C196" s="60">
        <v>1945</v>
      </c>
      <c r="D196" s="60">
        <v>2000</v>
      </c>
      <c r="E196" s="31" t="s">
        <v>29</v>
      </c>
      <c r="F196" s="31">
        <v>2</v>
      </c>
      <c r="G196" s="103">
        <v>59</v>
      </c>
      <c r="H196" s="103">
        <v>24</v>
      </c>
      <c r="I196" s="103">
        <v>5</v>
      </c>
      <c r="J196" s="103">
        <v>3</v>
      </c>
      <c r="K196" s="31">
        <f t="shared" si="22"/>
        <v>91</v>
      </c>
      <c r="L196" s="31">
        <f t="shared" si="18"/>
        <v>59</v>
      </c>
      <c r="M196" s="31">
        <f t="shared" si="19"/>
        <v>48</v>
      </c>
      <c r="N196" s="31">
        <f t="shared" si="20"/>
        <v>13</v>
      </c>
      <c r="O196" s="31">
        <f t="shared" si="21"/>
        <v>2</v>
      </c>
      <c r="P196" s="31">
        <f t="shared" si="23"/>
        <v>122</v>
      </c>
      <c r="Q196" s="31">
        <f t="shared" si="24"/>
        <v>120</v>
      </c>
      <c r="R196" s="61">
        <f t="shared" si="25"/>
        <v>2</v>
      </c>
    </row>
    <row r="197" spans="1:67" s="4" customFormat="1" ht="16.5" hidden="1" customHeight="1" x14ac:dyDescent="0.2">
      <c r="A197" s="102">
        <v>41022</v>
      </c>
      <c r="B197" s="59" t="s">
        <v>73</v>
      </c>
      <c r="C197" s="60">
        <v>500</v>
      </c>
      <c r="D197" s="60">
        <v>515</v>
      </c>
      <c r="E197" s="31" t="s">
        <v>29</v>
      </c>
      <c r="F197" s="31" t="s">
        <v>30</v>
      </c>
      <c r="G197" s="103">
        <v>0</v>
      </c>
      <c r="H197" s="103">
        <v>0</v>
      </c>
      <c r="I197" s="103">
        <v>0</v>
      </c>
      <c r="J197" s="103">
        <v>0</v>
      </c>
      <c r="K197" s="31">
        <f t="shared" si="22"/>
        <v>0</v>
      </c>
      <c r="L197" s="31">
        <f t="shared" si="18"/>
        <v>0</v>
      </c>
      <c r="M197" s="31">
        <f t="shared" si="19"/>
        <v>0</v>
      </c>
      <c r="N197" s="31">
        <f t="shared" si="20"/>
        <v>0</v>
      </c>
      <c r="O197" s="31">
        <f t="shared" si="21"/>
        <v>0</v>
      </c>
      <c r="P197" s="31">
        <f t="shared" si="23"/>
        <v>0</v>
      </c>
      <c r="Q197" s="31">
        <f t="shared" si="24"/>
        <v>0</v>
      </c>
      <c r="R197" s="61">
        <f>O197</f>
        <v>0</v>
      </c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</row>
    <row r="198" spans="1:67" s="4" customFormat="1" ht="16.5" hidden="1" customHeight="1" x14ac:dyDescent="0.2">
      <c r="A198" s="102">
        <v>41022</v>
      </c>
      <c r="B198" s="59" t="s">
        <v>73</v>
      </c>
      <c r="C198" s="60">
        <v>515</v>
      </c>
      <c r="D198" s="60">
        <v>530</v>
      </c>
      <c r="E198" s="31" t="s">
        <v>29</v>
      </c>
      <c r="F198" s="31" t="s">
        <v>30</v>
      </c>
      <c r="G198" s="103">
        <v>0</v>
      </c>
      <c r="H198" s="103">
        <v>0</v>
      </c>
      <c r="I198" s="103">
        <v>0</v>
      </c>
      <c r="J198" s="103">
        <v>0</v>
      </c>
      <c r="K198" s="31">
        <f t="shared" si="22"/>
        <v>0</v>
      </c>
      <c r="L198" s="31">
        <f t="shared" si="18"/>
        <v>0</v>
      </c>
      <c r="M198" s="31">
        <f t="shared" si="19"/>
        <v>0</v>
      </c>
      <c r="N198" s="31">
        <f t="shared" si="20"/>
        <v>0</v>
      </c>
      <c r="O198" s="31">
        <f t="shared" si="21"/>
        <v>0</v>
      </c>
      <c r="P198" s="31">
        <f t="shared" si="23"/>
        <v>0</v>
      </c>
      <c r="Q198" s="31">
        <f t="shared" si="24"/>
        <v>0</v>
      </c>
      <c r="R198" s="61">
        <f>O198</f>
        <v>0</v>
      </c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</row>
    <row r="199" spans="1:67" s="4" customFormat="1" ht="16.5" hidden="1" customHeight="1" x14ac:dyDescent="0.2">
      <c r="A199" s="102">
        <v>41022</v>
      </c>
      <c r="B199" s="59" t="s">
        <v>73</v>
      </c>
      <c r="C199" s="60">
        <v>530</v>
      </c>
      <c r="D199" s="60">
        <v>545</v>
      </c>
      <c r="E199" s="31" t="s">
        <v>29</v>
      </c>
      <c r="F199" s="31" t="s">
        <v>30</v>
      </c>
      <c r="G199" s="103">
        <v>0</v>
      </c>
      <c r="H199" s="103">
        <v>0</v>
      </c>
      <c r="I199" s="103">
        <v>0</v>
      </c>
      <c r="J199" s="103">
        <v>0</v>
      </c>
      <c r="K199" s="31">
        <f t="shared" si="22"/>
        <v>0</v>
      </c>
      <c r="L199" s="31">
        <f t="shared" si="18"/>
        <v>0</v>
      </c>
      <c r="M199" s="31">
        <f t="shared" si="19"/>
        <v>0</v>
      </c>
      <c r="N199" s="31">
        <f t="shared" si="20"/>
        <v>0</v>
      </c>
      <c r="O199" s="31">
        <f t="shared" si="21"/>
        <v>0</v>
      </c>
      <c r="P199" s="31">
        <f t="shared" si="23"/>
        <v>0</v>
      </c>
      <c r="Q199" s="31">
        <f t="shared" si="24"/>
        <v>0</v>
      </c>
      <c r="R199" s="61">
        <f>O199</f>
        <v>0</v>
      </c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</row>
    <row r="200" spans="1:67" s="4" customFormat="1" ht="16.5" hidden="1" customHeight="1" x14ac:dyDescent="0.2">
      <c r="A200" s="102">
        <v>41022</v>
      </c>
      <c r="B200" s="59" t="s">
        <v>73</v>
      </c>
      <c r="C200" s="60">
        <v>545</v>
      </c>
      <c r="D200" s="60">
        <v>600</v>
      </c>
      <c r="E200" s="31" t="s">
        <v>29</v>
      </c>
      <c r="F200" s="31" t="s">
        <v>30</v>
      </c>
      <c r="G200" s="103">
        <v>0</v>
      </c>
      <c r="H200" s="103">
        <v>0</v>
      </c>
      <c r="I200" s="103">
        <v>0</v>
      </c>
      <c r="J200" s="103">
        <v>0</v>
      </c>
      <c r="K200" s="31">
        <f t="shared" si="22"/>
        <v>0</v>
      </c>
      <c r="L200" s="31">
        <f t="shared" si="18"/>
        <v>0</v>
      </c>
      <c r="M200" s="31">
        <f t="shared" si="19"/>
        <v>0</v>
      </c>
      <c r="N200" s="31">
        <f t="shared" si="20"/>
        <v>0</v>
      </c>
      <c r="O200" s="31">
        <f t="shared" si="21"/>
        <v>0</v>
      </c>
      <c r="P200" s="31">
        <f t="shared" si="23"/>
        <v>0</v>
      </c>
      <c r="Q200" s="31">
        <f t="shared" si="24"/>
        <v>0</v>
      </c>
      <c r="R200" s="61">
        <f>O200</f>
        <v>0</v>
      </c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</row>
    <row r="201" spans="1:67" hidden="1" x14ac:dyDescent="0.25">
      <c r="A201" s="102">
        <v>41022</v>
      </c>
      <c r="B201" s="59" t="s">
        <v>73</v>
      </c>
      <c r="C201" s="60">
        <v>600</v>
      </c>
      <c r="D201" s="60">
        <v>615</v>
      </c>
      <c r="E201" s="31" t="s">
        <v>29</v>
      </c>
      <c r="F201" s="31" t="s">
        <v>30</v>
      </c>
      <c r="G201" s="103">
        <v>212</v>
      </c>
      <c r="H201" s="103">
        <v>5</v>
      </c>
      <c r="I201" s="103">
        <v>9</v>
      </c>
      <c r="J201" s="103">
        <v>248</v>
      </c>
      <c r="K201" s="31">
        <f t="shared" si="22"/>
        <v>474</v>
      </c>
      <c r="L201" s="31">
        <f t="shared" si="18"/>
        <v>212</v>
      </c>
      <c r="M201" s="31">
        <f t="shared" si="19"/>
        <v>10</v>
      </c>
      <c r="N201" s="31">
        <f t="shared" si="20"/>
        <v>23</v>
      </c>
      <c r="O201" s="31">
        <f t="shared" si="21"/>
        <v>124</v>
      </c>
      <c r="P201" s="31">
        <f t="shared" si="23"/>
        <v>369</v>
      </c>
      <c r="Q201" s="31">
        <f t="shared" si="24"/>
        <v>245</v>
      </c>
      <c r="R201" s="61">
        <f t="shared" si="25"/>
        <v>124</v>
      </c>
    </row>
    <row r="202" spans="1:67" hidden="1" x14ac:dyDescent="0.25">
      <c r="A202" s="102">
        <v>41022</v>
      </c>
      <c r="B202" s="59" t="s">
        <v>73</v>
      </c>
      <c r="C202" s="60">
        <v>615</v>
      </c>
      <c r="D202" s="60">
        <v>630</v>
      </c>
      <c r="E202" s="31" t="s">
        <v>29</v>
      </c>
      <c r="F202" s="31" t="s">
        <v>30</v>
      </c>
      <c r="G202" s="103">
        <v>206</v>
      </c>
      <c r="H202" s="103">
        <v>4</v>
      </c>
      <c r="I202" s="103">
        <v>10</v>
      </c>
      <c r="J202" s="103">
        <v>359</v>
      </c>
      <c r="K202" s="31">
        <f t="shared" si="22"/>
        <v>579</v>
      </c>
      <c r="L202" s="31">
        <f t="shared" si="18"/>
        <v>206</v>
      </c>
      <c r="M202" s="31">
        <f t="shared" si="19"/>
        <v>8</v>
      </c>
      <c r="N202" s="31">
        <f t="shared" si="20"/>
        <v>25</v>
      </c>
      <c r="O202" s="31">
        <f t="shared" si="21"/>
        <v>180</v>
      </c>
      <c r="P202" s="31">
        <f t="shared" si="23"/>
        <v>419</v>
      </c>
      <c r="Q202" s="31">
        <f t="shared" si="24"/>
        <v>239</v>
      </c>
      <c r="R202" s="61">
        <f t="shared" si="25"/>
        <v>180</v>
      </c>
    </row>
    <row r="203" spans="1:67" hidden="1" x14ac:dyDescent="0.25">
      <c r="A203" s="102">
        <v>41022</v>
      </c>
      <c r="B203" s="59" t="s">
        <v>73</v>
      </c>
      <c r="C203" s="60">
        <v>630</v>
      </c>
      <c r="D203" s="60">
        <v>645</v>
      </c>
      <c r="E203" s="31" t="s">
        <v>29</v>
      </c>
      <c r="F203" s="31" t="s">
        <v>30</v>
      </c>
      <c r="G203" s="103">
        <v>189</v>
      </c>
      <c r="H203" s="103">
        <v>5</v>
      </c>
      <c r="I203" s="103">
        <v>7</v>
      </c>
      <c r="J203" s="103">
        <v>482</v>
      </c>
      <c r="K203" s="31">
        <f t="shared" si="22"/>
        <v>683</v>
      </c>
      <c r="L203" s="31">
        <f t="shared" si="18"/>
        <v>189</v>
      </c>
      <c r="M203" s="31">
        <f t="shared" si="19"/>
        <v>10</v>
      </c>
      <c r="N203" s="31">
        <f t="shared" si="20"/>
        <v>18</v>
      </c>
      <c r="O203" s="31">
        <f t="shared" si="21"/>
        <v>241</v>
      </c>
      <c r="P203" s="31">
        <f t="shared" si="23"/>
        <v>458</v>
      </c>
      <c r="Q203" s="31">
        <f t="shared" si="24"/>
        <v>217</v>
      </c>
      <c r="R203" s="61">
        <f t="shared" si="25"/>
        <v>241</v>
      </c>
    </row>
    <row r="204" spans="1:67" hidden="1" x14ac:dyDescent="0.25">
      <c r="A204" s="102">
        <v>41022</v>
      </c>
      <c r="B204" s="59" t="s">
        <v>73</v>
      </c>
      <c r="C204" s="60">
        <v>645</v>
      </c>
      <c r="D204" s="60">
        <v>700</v>
      </c>
      <c r="E204" s="31" t="s">
        <v>29</v>
      </c>
      <c r="F204" s="31" t="s">
        <v>30</v>
      </c>
      <c r="G204" s="103">
        <v>226</v>
      </c>
      <c r="H204" s="103">
        <v>9</v>
      </c>
      <c r="I204" s="103">
        <v>14</v>
      </c>
      <c r="J204" s="103">
        <v>393</v>
      </c>
      <c r="K204" s="31">
        <f t="shared" si="22"/>
        <v>642</v>
      </c>
      <c r="L204" s="31">
        <f t="shared" si="18"/>
        <v>226</v>
      </c>
      <c r="M204" s="31">
        <f t="shared" si="19"/>
        <v>18</v>
      </c>
      <c r="N204" s="31">
        <f t="shared" si="20"/>
        <v>35</v>
      </c>
      <c r="O204" s="31">
        <f t="shared" si="21"/>
        <v>197</v>
      </c>
      <c r="P204" s="31">
        <f t="shared" si="23"/>
        <v>476</v>
      </c>
      <c r="Q204" s="31">
        <f t="shared" si="24"/>
        <v>279</v>
      </c>
      <c r="R204" s="61">
        <f t="shared" si="25"/>
        <v>197</v>
      </c>
    </row>
    <row r="205" spans="1:67" hidden="1" x14ac:dyDescent="0.25">
      <c r="A205" s="102">
        <v>41022</v>
      </c>
      <c r="B205" s="59" t="s">
        <v>73</v>
      </c>
      <c r="C205" s="60">
        <v>700</v>
      </c>
      <c r="D205" s="60">
        <v>715</v>
      </c>
      <c r="E205" s="31" t="s">
        <v>29</v>
      </c>
      <c r="F205" s="31" t="s">
        <v>30</v>
      </c>
      <c r="G205" s="103">
        <v>277</v>
      </c>
      <c r="H205" s="103">
        <v>14</v>
      </c>
      <c r="I205" s="103">
        <v>3</v>
      </c>
      <c r="J205" s="103">
        <v>391</v>
      </c>
      <c r="K205" s="31">
        <f t="shared" si="22"/>
        <v>685</v>
      </c>
      <c r="L205" s="31">
        <f t="shared" si="18"/>
        <v>277</v>
      </c>
      <c r="M205" s="31">
        <f t="shared" si="19"/>
        <v>28</v>
      </c>
      <c r="N205" s="31">
        <f t="shared" si="20"/>
        <v>8</v>
      </c>
      <c r="O205" s="31">
        <f t="shared" si="21"/>
        <v>196</v>
      </c>
      <c r="P205" s="31">
        <f t="shared" si="23"/>
        <v>509</v>
      </c>
      <c r="Q205" s="31">
        <f t="shared" si="24"/>
        <v>313</v>
      </c>
      <c r="R205" s="61">
        <f t="shared" si="25"/>
        <v>196</v>
      </c>
    </row>
    <row r="206" spans="1:67" hidden="1" x14ac:dyDescent="0.25">
      <c r="A206" s="102">
        <v>41022</v>
      </c>
      <c r="B206" s="59" t="s">
        <v>73</v>
      </c>
      <c r="C206" s="60">
        <v>715</v>
      </c>
      <c r="D206" s="60">
        <v>730</v>
      </c>
      <c r="E206" s="31" t="s">
        <v>29</v>
      </c>
      <c r="F206" s="31" t="s">
        <v>30</v>
      </c>
      <c r="G206" s="103">
        <v>146</v>
      </c>
      <c r="H206" s="103">
        <v>8</v>
      </c>
      <c r="I206" s="103">
        <v>9</v>
      </c>
      <c r="J206" s="103">
        <v>186</v>
      </c>
      <c r="K206" s="31">
        <f t="shared" si="22"/>
        <v>349</v>
      </c>
      <c r="L206" s="31">
        <f t="shared" si="18"/>
        <v>146</v>
      </c>
      <c r="M206" s="31">
        <f t="shared" si="19"/>
        <v>16</v>
      </c>
      <c r="N206" s="31">
        <f t="shared" si="20"/>
        <v>23</v>
      </c>
      <c r="O206" s="31">
        <f t="shared" si="21"/>
        <v>93</v>
      </c>
      <c r="P206" s="31">
        <f t="shared" si="23"/>
        <v>278</v>
      </c>
      <c r="Q206" s="31">
        <f t="shared" si="24"/>
        <v>185</v>
      </c>
      <c r="R206" s="61">
        <f t="shared" si="25"/>
        <v>93</v>
      </c>
    </row>
    <row r="207" spans="1:67" hidden="1" x14ac:dyDescent="0.25">
      <c r="A207" s="102">
        <v>41022</v>
      </c>
      <c r="B207" s="59" t="s">
        <v>73</v>
      </c>
      <c r="C207" s="60">
        <v>730</v>
      </c>
      <c r="D207" s="60">
        <v>745</v>
      </c>
      <c r="E207" s="31" t="s">
        <v>29</v>
      </c>
      <c r="F207" s="31" t="s">
        <v>30</v>
      </c>
      <c r="G207" s="103">
        <v>176</v>
      </c>
      <c r="H207" s="103">
        <v>9</v>
      </c>
      <c r="I207" s="103">
        <v>6</v>
      </c>
      <c r="J207" s="103">
        <v>283</v>
      </c>
      <c r="K207" s="31">
        <f t="shared" si="22"/>
        <v>474</v>
      </c>
      <c r="L207" s="31">
        <f t="shared" si="18"/>
        <v>176</v>
      </c>
      <c r="M207" s="31">
        <f t="shared" si="19"/>
        <v>18</v>
      </c>
      <c r="N207" s="31">
        <f t="shared" si="20"/>
        <v>15</v>
      </c>
      <c r="O207" s="31">
        <f t="shared" si="21"/>
        <v>142</v>
      </c>
      <c r="P207" s="31">
        <f t="shared" si="23"/>
        <v>351</v>
      </c>
      <c r="Q207" s="31">
        <f t="shared" si="24"/>
        <v>209</v>
      </c>
      <c r="R207" s="61">
        <f t="shared" si="25"/>
        <v>142</v>
      </c>
    </row>
    <row r="208" spans="1:67" hidden="1" x14ac:dyDescent="0.25">
      <c r="A208" s="102">
        <v>41022</v>
      </c>
      <c r="B208" s="59" t="s">
        <v>73</v>
      </c>
      <c r="C208" s="60">
        <v>745</v>
      </c>
      <c r="D208" s="60">
        <v>800</v>
      </c>
      <c r="E208" s="31" t="s">
        <v>29</v>
      </c>
      <c r="F208" s="31" t="s">
        <v>30</v>
      </c>
      <c r="G208" s="103">
        <v>223</v>
      </c>
      <c r="H208" s="103">
        <v>13</v>
      </c>
      <c r="I208" s="103">
        <v>21</v>
      </c>
      <c r="J208" s="103">
        <v>280</v>
      </c>
      <c r="K208" s="31">
        <f t="shared" si="22"/>
        <v>537</v>
      </c>
      <c r="L208" s="31">
        <f t="shared" si="18"/>
        <v>223</v>
      </c>
      <c r="M208" s="31">
        <f t="shared" si="19"/>
        <v>26</v>
      </c>
      <c r="N208" s="31">
        <f t="shared" si="20"/>
        <v>53</v>
      </c>
      <c r="O208" s="31">
        <f t="shared" si="21"/>
        <v>140</v>
      </c>
      <c r="P208" s="31">
        <f t="shared" si="23"/>
        <v>442</v>
      </c>
      <c r="Q208" s="31">
        <f t="shared" si="24"/>
        <v>302</v>
      </c>
      <c r="R208" s="61">
        <f t="shared" si="25"/>
        <v>140</v>
      </c>
    </row>
    <row r="209" spans="1:18" hidden="1" x14ac:dyDescent="0.25">
      <c r="A209" s="102">
        <v>41022</v>
      </c>
      <c r="B209" s="59" t="s">
        <v>73</v>
      </c>
      <c r="C209" s="60">
        <v>800</v>
      </c>
      <c r="D209" s="60">
        <v>815</v>
      </c>
      <c r="E209" s="31" t="s">
        <v>29</v>
      </c>
      <c r="F209" s="31" t="s">
        <v>30</v>
      </c>
      <c r="G209" s="103">
        <v>180</v>
      </c>
      <c r="H209" s="103">
        <v>16</v>
      </c>
      <c r="I209" s="103">
        <v>13</v>
      </c>
      <c r="J209" s="103">
        <v>180</v>
      </c>
      <c r="K209" s="31">
        <f t="shared" si="22"/>
        <v>389</v>
      </c>
      <c r="L209" s="31">
        <f t="shared" ref="L209:L272" si="26">ROUNDUP(G209*$C$3,0)</f>
        <v>180</v>
      </c>
      <c r="M209" s="31">
        <f t="shared" ref="M209:M272" si="27">ROUNDUP($C$7*H209,0)</f>
        <v>32</v>
      </c>
      <c r="N209" s="31">
        <f t="shared" ref="N209:N272" si="28">ROUNDUP(I209*$C$10,0)</f>
        <v>33</v>
      </c>
      <c r="O209" s="31">
        <f t="shared" ref="O209:O272" si="29">ROUNDUP(J209*$C$11,0)</f>
        <v>90</v>
      </c>
      <c r="P209" s="31">
        <f t="shared" si="23"/>
        <v>335</v>
      </c>
      <c r="Q209" s="31">
        <f t="shared" si="24"/>
        <v>245</v>
      </c>
      <c r="R209" s="61">
        <f t="shared" si="25"/>
        <v>90</v>
      </c>
    </row>
    <row r="210" spans="1:18" hidden="1" x14ac:dyDescent="0.25">
      <c r="A210" s="102">
        <v>41022</v>
      </c>
      <c r="B210" s="59" t="s">
        <v>73</v>
      </c>
      <c r="C210" s="60">
        <v>815</v>
      </c>
      <c r="D210" s="60">
        <v>830</v>
      </c>
      <c r="E210" s="31" t="s">
        <v>29</v>
      </c>
      <c r="F210" s="31" t="s">
        <v>30</v>
      </c>
      <c r="G210" s="103">
        <v>125</v>
      </c>
      <c r="H210" s="103">
        <v>1</v>
      </c>
      <c r="I210" s="103">
        <v>11</v>
      </c>
      <c r="J210" s="103">
        <v>112</v>
      </c>
      <c r="K210" s="31">
        <f t="shared" si="22"/>
        <v>249</v>
      </c>
      <c r="L210" s="31">
        <f t="shared" si="26"/>
        <v>125</v>
      </c>
      <c r="M210" s="31">
        <f t="shared" si="27"/>
        <v>2</v>
      </c>
      <c r="N210" s="31">
        <f t="shared" si="28"/>
        <v>28</v>
      </c>
      <c r="O210" s="31">
        <f t="shared" si="29"/>
        <v>56</v>
      </c>
      <c r="P210" s="31">
        <f t="shared" si="23"/>
        <v>211</v>
      </c>
      <c r="Q210" s="31">
        <f t="shared" si="24"/>
        <v>155</v>
      </c>
      <c r="R210" s="61">
        <f t="shared" si="25"/>
        <v>56</v>
      </c>
    </row>
    <row r="211" spans="1:18" hidden="1" x14ac:dyDescent="0.25">
      <c r="A211" s="102">
        <v>41022</v>
      </c>
      <c r="B211" s="59" t="s">
        <v>73</v>
      </c>
      <c r="C211" s="60">
        <v>830</v>
      </c>
      <c r="D211" s="60">
        <v>845</v>
      </c>
      <c r="E211" s="31" t="s">
        <v>29</v>
      </c>
      <c r="F211" s="31" t="s">
        <v>30</v>
      </c>
      <c r="G211" s="103">
        <v>163</v>
      </c>
      <c r="H211" s="103">
        <v>4</v>
      </c>
      <c r="I211" s="103">
        <v>4</v>
      </c>
      <c r="J211" s="103">
        <v>139</v>
      </c>
      <c r="K211" s="31">
        <f t="shared" si="22"/>
        <v>310</v>
      </c>
      <c r="L211" s="31">
        <f t="shared" si="26"/>
        <v>163</v>
      </c>
      <c r="M211" s="31">
        <f t="shared" si="27"/>
        <v>8</v>
      </c>
      <c r="N211" s="31">
        <f t="shared" si="28"/>
        <v>10</v>
      </c>
      <c r="O211" s="31">
        <f t="shared" si="29"/>
        <v>70</v>
      </c>
      <c r="P211" s="31">
        <f t="shared" si="23"/>
        <v>251</v>
      </c>
      <c r="Q211" s="31">
        <f t="shared" si="24"/>
        <v>181</v>
      </c>
      <c r="R211" s="61">
        <f t="shared" si="25"/>
        <v>70</v>
      </c>
    </row>
    <row r="212" spans="1:18" hidden="1" x14ac:dyDescent="0.25">
      <c r="A212" s="102">
        <v>41022</v>
      </c>
      <c r="B212" s="59" t="s">
        <v>73</v>
      </c>
      <c r="C212" s="60">
        <v>845</v>
      </c>
      <c r="D212" s="60">
        <v>900</v>
      </c>
      <c r="E212" s="31" t="s">
        <v>29</v>
      </c>
      <c r="F212" s="31" t="s">
        <v>30</v>
      </c>
      <c r="G212" s="103">
        <v>209</v>
      </c>
      <c r="H212" s="103">
        <v>3</v>
      </c>
      <c r="I212" s="103">
        <v>12</v>
      </c>
      <c r="J212" s="103">
        <v>104</v>
      </c>
      <c r="K212" s="31">
        <f t="shared" si="22"/>
        <v>328</v>
      </c>
      <c r="L212" s="31">
        <f t="shared" si="26"/>
        <v>209</v>
      </c>
      <c r="M212" s="31">
        <f t="shared" si="27"/>
        <v>6</v>
      </c>
      <c r="N212" s="31">
        <f t="shared" si="28"/>
        <v>30</v>
      </c>
      <c r="O212" s="31">
        <f t="shared" si="29"/>
        <v>52</v>
      </c>
      <c r="P212" s="31">
        <f t="shared" si="23"/>
        <v>297</v>
      </c>
      <c r="Q212" s="31">
        <f t="shared" si="24"/>
        <v>245</v>
      </c>
      <c r="R212" s="61">
        <f t="shared" si="25"/>
        <v>52</v>
      </c>
    </row>
    <row r="213" spans="1:18" hidden="1" x14ac:dyDescent="0.25">
      <c r="A213" s="102">
        <v>41022</v>
      </c>
      <c r="B213" s="59" t="s">
        <v>73</v>
      </c>
      <c r="C213" s="60">
        <v>900</v>
      </c>
      <c r="D213" s="60">
        <v>915</v>
      </c>
      <c r="E213" s="31" t="s">
        <v>29</v>
      </c>
      <c r="F213" s="31" t="s">
        <v>30</v>
      </c>
      <c r="G213" s="103">
        <v>178</v>
      </c>
      <c r="H213" s="103">
        <v>0</v>
      </c>
      <c r="I213" s="103">
        <v>11</v>
      </c>
      <c r="J213" s="103">
        <v>86</v>
      </c>
      <c r="K213" s="31">
        <f t="shared" si="22"/>
        <v>275</v>
      </c>
      <c r="L213" s="31">
        <f t="shared" si="26"/>
        <v>178</v>
      </c>
      <c r="M213" s="31">
        <f t="shared" si="27"/>
        <v>0</v>
      </c>
      <c r="N213" s="31">
        <f t="shared" si="28"/>
        <v>28</v>
      </c>
      <c r="O213" s="31">
        <f t="shared" si="29"/>
        <v>43</v>
      </c>
      <c r="P213" s="31">
        <f t="shared" si="23"/>
        <v>249</v>
      </c>
      <c r="Q213" s="31">
        <f t="shared" si="24"/>
        <v>206</v>
      </c>
      <c r="R213" s="61">
        <f t="shared" si="25"/>
        <v>43</v>
      </c>
    </row>
    <row r="214" spans="1:18" hidden="1" x14ac:dyDescent="0.25">
      <c r="A214" s="102">
        <v>41022</v>
      </c>
      <c r="B214" s="59" t="s">
        <v>73</v>
      </c>
      <c r="C214" s="60">
        <v>915</v>
      </c>
      <c r="D214" s="60">
        <v>930</v>
      </c>
      <c r="E214" s="31" t="s">
        <v>29</v>
      </c>
      <c r="F214" s="31" t="s">
        <v>30</v>
      </c>
      <c r="G214" s="103">
        <v>184</v>
      </c>
      <c r="H214" s="103">
        <v>0</v>
      </c>
      <c r="I214" s="103">
        <v>15</v>
      </c>
      <c r="J214" s="103">
        <v>93</v>
      </c>
      <c r="K214" s="31">
        <f t="shared" si="22"/>
        <v>292</v>
      </c>
      <c r="L214" s="31">
        <f t="shared" si="26"/>
        <v>184</v>
      </c>
      <c r="M214" s="31">
        <f t="shared" si="27"/>
        <v>0</v>
      </c>
      <c r="N214" s="31">
        <f t="shared" si="28"/>
        <v>38</v>
      </c>
      <c r="O214" s="31">
        <f t="shared" si="29"/>
        <v>47</v>
      </c>
      <c r="P214" s="31">
        <f t="shared" si="23"/>
        <v>269</v>
      </c>
      <c r="Q214" s="31">
        <f t="shared" si="24"/>
        <v>222</v>
      </c>
      <c r="R214" s="61">
        <f t="shared" si="25"/>
        <v>47</v>
      </c>
    </row>
    <row r="215" spans="1:18" hidden="1" x14ac:dyDescent="0.25">
      <c r="A215" s="102">
        <v>41022</v>
      </c>
      <c r="B215" s="59" t="s">
        <v>73</v>
      </c>
      <c r="C215" s="60">
        <v>930</v>
      </c>
      <c r="D215" s="60">
        <v>945</v>
      </c>
      <c r="E215" s="31" t="s">
        <v>29</v>
      </c>
      <c r="F215" s="31" t="s">
        <v>30</v>
      </c>
      <c r="G215" s="103">
        <v>172</v>
      </c>
      <c r="H215" s="103">
        <v>0</v>
      </c>
      <c r="I215" s="103">
        <v>29</v>
      </c>
      <c r="J215" s="103">
        <v>81</v>
      </c>
      <c r="K215" s="31">
        <f t="shared" si="22"/>
        <v>282</v>
      </c>
      <c r="L215" s="31">
        <f t="shared" si="26"/>
        <v>172</v>
      </c>
      <c r="M215" s="31">
        <f t="shared" si="27"/>
        <v>0</v>
      </c>
      <c r="N215" s="31">
        <f t="shared" si="28"/>
        <v>73</v>
      </c>
      <c r="O215" s="31">
        <f t="shared" si="29"/>
        <v>41</v>
      </c>
      <c r="P215" s="31">
        <f t="shared" si="23"/>
        <v>286</v>
      </c>
      <c r="Q215" s="31">
        <f t="shared" si="24"/>
        <v>245</v>
      </c>
      <c r="R215" s="61">
        <f t="shared" si="25"/>
        <v>41</v>
      </c>
    </row>
    <row r="216" spans="1:18" hidden="1" x14ac:dyDescent="0.25">
      <c r="A216" s="102">
        <v>41022</v>
      </c>
      <c r="B216" s="59" t="s">
        <v>73</v>
      </c>
      <c r="C216" s="60">
        <v>945</v>
      </c>
      <c r="D216" s="60">
        <v>1000</v>
      </c>
      <c r="E216" s="31" t="s">
        <v>29</v>
      </c>
      <c r="F216" s="31" t="s">
        <v>30</v>
      </c>
      <c r="G216" s="103">
        <v>219</v>
      </c>
      <c r="H216" s="103">
        <v>2</v>
      </c>
      <c r="I216" s="103">
        <v>16</v>
      </c>
      <c r="J216" s="103">
        <v>84</v>
      </c>
      <c r="K216" s="31">
        <f t="shared" si="22"/>
        <v>321</v>
      </c>
      <c r="L216" s="31">
        <f t="shared" si="26"/>
        <v>219</v>
      </c>
      <c r="M216" s="31">
        <f t="shared" si="27"/>
        <v>4</v>
      </c>
      <c r="N216" s="31">
        <f t="shared" si="28"/>
        <v>40</v>
      </c>
      <c r="O216" s="31">
        <f t="shared" si="29"/>
        <v>42</v>
      </c>
      <c r="P216" s="31">
        <f t="shared" si="23"/>
        <v>305</v>
      </c>
      <c r="Q216" s="31">
        <f t="shared" si="24"/>
        <v>263</v>
      </c>
      <c r="R216" s="61">
        <f t="shared" si="25"/>
        <v>42</v>
      </c>
    </row>
    <row r="217" spans="1:18" hidden="1" x14ac:dyDescent="0.25">
      <c r="A217" s="102">
        <v>41022</v>
      </c>
      <c r="B217" s="59" t="s">
        <v>73</v>
      </c>
      <c r="C217" s="60">
        <v>1000</v>
      </c>
      <c r="D217" s="60">
        <v>1015</v>
      </c>
      <c r="E217" s="31" t="s">
        <v>29</v>
      </c>
      <c r="F217" s="31" t="s">
        <v>30</v>
      </c>
      <c r="G217" s="103">
        <v>153</v>
      </c>
      <c r="H217" s="103">
        <v>2</v>
      </c>
      <c r="I217" s="103">
        <v>12</v>
      </c>
      <c r="J217" s="103">
        <v>70</v>
      </c>
      <c r="K217" s="31">
        <f t="shared" ref="K217:K280" si="30">SUM(G217:J217)</f>
        <v>237</v>
      </c>
      <c r="L217" s="31">
        <f t="shared" si="26"/>
        <v>153</v>
      </c>
      <c r="M217" s="31">
        <f t="shared" si="27"/>
        <v>4</v>
      </c>
      <c r="N217" s="31">
        <f t="shared" si="28"/>
        <v>30</v>
      </c>
      <c r="O217" s="31">
        <f t="shared" si="29"/>
        <v>35</v>
      </c>
      <c r="P217" s="31">
        <f t="shared" ref="P217:P280" si="31">SUM(L217:O217)</f>
        <v>222</v>
      </c>
      <c r="Q217" s="31">
        <f t="shared" si="24"/>
        <v>187</v>
      </c>
      <c r="R217" s="61">
        <f t="shared" si="25"/>
        <v>35</v>
      </c>
    </row>
    <row r="218" spans="1:18" hidden="1" x14ac:dyDescent="0.25">
      <c r="A218" s="102">
        <v>41022</v>
      </c>
      <c r="B218" s="59" t="s">
        <v>73</v>
      </c>
      <c r="C218" s="60">
        <v>1015</v>
      </c>
      <c r="D218" s="60">
        <v>1030</v>
      </c>
      <c r="E218" s="31" t="s">
        <v>29</v>
      </c>
      <c r="F218" s="31" t="s">
        <v>30</v>
      </c>
      <c r="G218" s="103">
        <v>129</v>
      </c>
      <c r="H218" s="103">
        <v>4</v>
      </c>
      <c r="I218" s="103">
        <v>13</v>
      </c>
      <c r="J218" s="103">
        <v>42</v>
      </c>
      <c r="K218" s="31">
        <f t="shared" si="30"/>
        <v>188</v>
      </c>
      <c r="L218" s="31">
        <f t="shared" si="26"/>
        <v>129</v>
      </c>
      <c r="M218" s="31">
        <f t="shared" si="27"/>
        <v>8</v>
      </c>
      <c r="N218" s="31">
        <f t="shared" si="28"/>
        <v>33</v>
      </c>
      <c r="O218" s="31">
        <f t="shared" si="29"/>
        <v>21</v>
      </c>
      <c r="P218" s="31">
        <f t="shared" si="31"/>
        <v>191</v>
      </c>
      <c r="Q218" s="31">
        <f t="shared" si="24"/>
        <v>170</v>
      </c>
      <c r="R218" s="61">
        <f t="shared" si="25"/>
        <v>21</v>
      </c>
    </row>
    <row r="219" spans="1:18" hidden="1" x14ac:dyDescent="0.25">
      <c r="A219" s="102">
        <v>41022</v>
      </c>
      <c r="B219" s="59" t="s">
        <v>73</v>
      </c>
      <c r="C219" s="60">
        <v>1030</v>
      </c>
      <c r="D219" s="60">
        <v>1045</v>
      </c>
      <c r="E219" s="31" t="s">
        <v>29</v>
      </c>
      <c r="F219" s="31" t="s">
        <v>30</v>
      </c>
      <c r="G219" s="103">
        <v>130</v>
      </c>
      <c r="H219" s="103">
        <v>3</v>
      </c>
      <c r="I219" s="103">
        <v>17</v>
      </c>
      <c r="J219" s="103">
        <v>48</v>
      </c>
      <c r="K219" s="31">
        <f t="shared" si="30"/>
        <v>198</v>
      </c>
      <c r="L219" s="31">
        <f t="shared" si="26"/>
        <v>130</v>
      </c>
      <c r="M219" s="31">
        <f t="shared" si="27"/>
        <v>6</v>
      </c>
      <c r="N219" s="31">
        <f t="shared" si="28"/>
        <v>43</v>
      </c>
      <c r="O219" s="31">
        <f t="shared" si="29"/>
        <v>24</v>
      </c>
      <c r="P219" s="31">
        <f t="shared" si="31"/>
        <v>203</v>
      </c>
      <c r="Q219" s="31">
        <f t="shared" si="24"/>
        <v>179</v>
      </c>
      <c r="R219" s="61">
        <f t="shared" si="25"/>
        <v>24</v>
      </c>
    </row>
    <row r="220" spans="1:18" hidden="1" x14ac:dyDescent="0.25">
      <c r="A220" s="102">
        <v>41022</v>
      </c>
      <c r="B220" s="59" t="s">
        <v>73</v>
      </c>
      <c r="C220" s="60">
        <v>1045</v>
      </c>
      <c r="D220" s="60">
        <v>1100</v>
      </c>
      <c r="E220" s="31" t="s">
        <v>29</v>
      </c>
      <c r="F220" s="31" t="s">
        <v>30</v>
      </c>
      <c r="G220" s="103">
        <v>118</v>
      </c>
      <c r="H220" s="103">
        <v>3</v>
      </c>
      <c r="I220" s="103">
        <v>8</v>
      </c>
      <c r="J220" s="103">
        <v>58</v>
      </c>
      <c r="K220" s="31">
        <f t="shared" si="30"/>
        <v>187</v>
      </c>
      <c r="L220" s="31">
        <f t="shared" si="26"/>
        <v>118</v>
      </c>
      <c r="M220" s="31">
        <f t="shared" si="27"/>
        <v>6</v>
      </c>
      <c r="N220" s="31">
        <f t="shared" si="28"/>
        <v>20</v>
      </c>
      <c r="O220" s="31">
        <f t="shared" si="29"/>
        <v>29</v>
      </c>
      <c r="P220" s="31">
        <f t="shared" si="31"/>
        <v>173</v>
      </c>
      <c r="Q220" s="31">
        <f t="shared" si="24"/>
        <v>144</v>
      </c>
      <c r="R220" s="61">
        <f t="shared" si="25"/>
        <v>29</v>
      </c>
    </row>
    <row r="221" spans="1:18" hidden="1" x14ac:dyDescent="0.25">
      <c r="A221" s="102">
        <v>41022</v>
      </c>
      <c r="B221" s="59" t="s">
        <v>73</v>
      </c>
      <c r="C221" s="60">
        <v>1100</v>
      </c>
      <c r="D221" s="60">
        <v>1115</v>
      </c>
      <c r="E221" s="31" t="s">
        <v>29</v>
      </c>
      <c r="F221" s="31" t="s">
        <v>30</v>
      </c>
      <c r="G221" s="103">
        <v>181</v>
      </c>
      <c r="H221" s="103">
        <v>8</v>
      </c>
      <c r="I221" s="103">
        <v>12</v>
      </c>
      <c r="J221" s="103">
        <v>58</v>
      </c>
      <c r="K221" s="31">
        <f t="shared" si="30"/>
        <v>259</v>
      </c>
      <c r="L221" s="31">
        <f t="shared" si="26"/>
        <v>181</v>
      </c>
      <c r="M221" s="31">
        <f t="shared" si="27"/>
        <v>16</v>
      </c>
      <c r="N221" s="31">
        <f t="shared" si="28"/>
        <v>30</v>
      </c>
      <c r="O221" s="31">
        <f t="shared" si="29"/>
        <v>29</v>
      </c>
      <c r="P221" s="31">
        <f t="shared" si="31"/>
        <v>256</v>
      </c>
      <c r="Q221" s="31">
        <f t="shared" si="24"/>
        <v>227</v>
      </c>
      <c r="R221" s="61">
        <f t="shared" si="25"/>
        <v>29</v>
      </c>
    </row>
    <row r="222" spans="1:18" hidden="1" x14ac:dyDescent="0.25">
      <c r="A222" s="102">
        <v>41022</v>
      </c>
      <c r="B222" s="59" t="s">
        <v>73</v>
      </c>
      <c r="C222" s="60">
        <v>1115</v>
      </c>
      <c r="D222" s="60">
        <v>1130</v>
      </c>
      <c r="E222" s="31" t="s">
        <v>29</v>
      </c>
      <c r="F222" s="31" t="s">
        <v>30</v>
      </c>
      <c r="G222" s="103">
        <v>202</v>
      </c>
      <c r="H222" s="103">
        <v>4</v>
      </c>
      <c r="I222" s="103">
        <v>16</v>
      </c>
      <c r="J222" s="103">
        <v>54</v>
      </c>
      <c r="K222" s="31">
        <f t="shared" si="30"/>
        <v>276</v>
      </c>
      <c r="L222" s="31">
        <f t="shared" si="26"/>
        <v>202</v>
      </c>
      <c r="M222" s="31">
        <f t="shared" si="27"/>
        <v>8</v>
      </c>
      <c r="N222" s="31">
        <f t="shared" si="28"/>
        <v>40</v>
      </c>
      <c r="O222" s="31">
        <f t="shared" si="29"/>
        <v>27</v>
      </c>
      <c r="P222" s="31">
        <f t="shared" si="31"/>
        <v>277</v>
      </c>
      <c r="Q222" s="31">
        <f t="shared" si="24"/>
        <v>250</v>
      </c>
      <c r="R222" s="61">
        <f t="shared" si="25"/>
        <v>27</v>
      </c>
    </row>
    <row r="223" spans="1:18" hidden="1" x14ac:dyDescent="0.25">
      <c r="A223" s="102">
        <v>41022</v>
      </c>
      <c r="B223" s="59" t="s">
        <v>73</v>
      </c>
      <c r="C223" s="60">
        <v>1130</v>
      </c>
      <c r="D223" s="60">
        <v>1145</v>
      </c>
      <c r="E223" s="31" t="s">
        <v>29</v>
      </c>
      <c r="F223" s="31" t="s">
        <v>30</v>
      </c>
      <c r="G223" s="103">
        <v>191</v>
      </c>
      <c r="H223" s="103">
        <v>5</v>
      </c>
      <c r="I223" s="103">
        <v>18</v>
      </c>
      <c r="J223" s="103">
        <v>68</v>
      </c>
      <c r="K223" s="31">
        <f t="shared" si="30"/>
        <v>282</v>
      </c>
      <c r="L223" s="31">
        <f t="shared" si="26"/>
        <v>191</v>
      </c>
      <c r="M223" s="31">
        <f t="shared" si="27"/>
        <v>10</v>
      </c>
      <c r="N223" s="31">
        <f t="shared" si="28"/>
        <v>45</v>
      </c>
      <c r="O223" s="31">
        <f t="shared" si="29"/>
        <v>34</v>
      </c>
      <c r="P223" s="31">
        <f t="shared" si="31"/>
        <v>280</v>
      </c>
      <c r="Q223" s="31">
        <f t="shared" si="24"/>
        <v>246</v>
      </c>
      <c r="R223" s="61">
        <f t="shared" si="25"/>
        <v>34</v>
      </c>
    </row>
    <row r="224" spans="1:18" hidden="1" x14ac:dyDescent="0.25">
      <c r="A224" s="102">
        <v>41022</v>
      </c>
      <c r="B224" s="59" t="s">
        <v>73</v>
      </c>
      <c r="C224" s="60">
        <v>1145</v>
      </c>
      <c r="D224" s="60">
        <v>1200</v>
      </c>
      <c r="E224" s="31" t="s">
        <v>29</v>
      </c>
      <c r="F224" s="31" t="s">
        <v>30</v>
      </c>
      <c r="G224" s="103">
        <v>217</v>
      </c>
      <c r="H224" s="103">
        <v>4</v>
      </c>
      <c r="I224" s="103">
        <v>13</v>
      </c>
      <c r="J224" s="103">
        <v>54</v>
      </c>
      <c r="K224" s="31">
        <f t="shared" si="30"/>
        <v>288</v>
      </c>
      <c r="L224" s="31">
        <f t="shared" si="26"/>
        <v>217</v>
      </c>
      <c r="M224" s="31">
        <f t="shared" si="27"/>
        <v>8</v>
      </c>
      <c r="N224" s="31">
        <f t="shared" si="28"/>
        <v>33</v>
      </c>
      <c r="O224" s="31">
        <f t="shared" si="29"/>
        <v>27</v>
      </c>
      <c r="P224" s="31">
        <f t="shared" si="31"/>
        <v>285</v>
      </c>
      <c r="Q224" s="31">
        <f t="shared" si="24"/>
        <v>258</v>
      </c>
      <c r="R224" s="61">
        <f t="shared" si="25"/>
        <v>27</v>
      </c>
    </row>
    <row r="225" spans="1:18" hidden="1" x14ac:dyDescent="0.25">
      <c r="A225" s="102">
        <v>41022</v>
      </c>
      <c r="B225" s="59" t="s">
        <v>73</v>
      </c>
      <c r="C225" s="60">
        <v>1200</v>
      </c>
      <c r="D225" s="60">
        <v>1215</v>
      </c>
      <c r="E225" s="31" t="s">
        <v>29</v>
      </c>
      <c r="F225" s="31" t="s">
        <v>30</v>
      </c>
      <c r="G225" s="103">
        <v>167</v>
      </c>
      <c r="H225" s="103">
        <v>8</v>
      </c>
      <c r="I225" s="103">
        <v>10</v>
      </c>
      <c r="J225" s="103">
        <v>66</v>
      </c>
      <c r="K225" s="31">
        <f t="shared" si="30"/>
        <v>251</v>
      </c>
      <c r="L225" s="31">
        <f t="shared" si="26"/>
        <v>167</v>
      </c>
      <c r="M225" s="31">
        <f t="shared" si="27"/>
        <v>16</v>
      </c>
      <c r="N225" s="31">
        <f t="shared" si="28"/>
        <v>25</v>
      </c>
      <c r="O225" s="31">
        <f t="shared" si="29"/>
        <v>33</v>
      </c>
      <c r="P225" s="31">
        <f t="shared" si="31"/>
        <v>241</v>
      </c>
      <c r="Q225" s="31">
        <f t="shared" ref="Q225:Q288" si="32">SUM(L225:N225)</f>
        <v>208</v>
      </c>
      <c r="R225" s="61">
        <f t="shared" si="25"/>
        <v>33</v>
      </c>
    </row>
    <row r="226" spans="1:18" hidden="1" x14ac:dyDescent="0.25">
      <c r="A226" s="102">
        <v>41022</v>
      </c>
      <c r="B226" s="59" t="s">
        <v>73</v>
      </c>
      <c r="C226" s="60">
        <v>1215</v>
      </c>
      <c r="D226" s="60">
        <v>1230</v>
      </c>
      <c r="E226" s="31" t="s">
        <v>29</v>
      </c>
      <c r="F226" s="31" t="s">
        <v>30</v>
      </c>
      <c r="G226" s="103">
        <v>137</v>
      </c>
      <c r="H226" s="103">
        <v>2</v>
      </c>
      <c r="I226" s="103">
        <v>13</v>
      </c>
      <c r="J226" s="103">
        <v>45</v>
      </c>
      <c r="K226" s="31">
        <f t="shared" si="30"/>
        <v>197</v>
      </c>
      <c r="L226" s="31">
        <f t="shared" si="26"/>
        <v>137</v>
      </c>
      <c r="M226" s="31">
        <f t="shared" si="27"/>
        <v>4</v>
      </c>
      <c r="N226" s="31">
        <f t="shared" si="28"/>
        <v>33</v>
      </c>
      <c r="O226" s="31">
        <f t="shared" si="29"/>
        <v>23</v>
      </c>
      <c r="P226" s="31">
        <f t="shared" si="31"/>
        <v>197</v>
      </c>
      <c r="Q226" s="31">
        <f t="shared" si="32"/>
        <v>174</v>
      </c>
      <c r="R226" s="61">
        <f t="shared" ref="R226:R256" si="33">O226</f>
        <v>23</v>
      </c>
    </row>
    <row r="227" spans="1:18" hidden="1" x14ac:dyDescent="0.25">
      <c r="A227" s="102">
        <v>41022</v>
      </c>
      <c r="B227" s="59" t="s">
        <v>73</v>
      </c>
      <c r="C227" s="60">
        <v>1230</v>
      </c>
      <c r="D227" s="60">
        <v>1245</v>
      </c>
      <c r="E227" s="31" t="s">
        <v>29</v>
      </c>
      <c r="F227" s="31" t="s">
        <v>30</v>
      </c>
      <c r="G227" s="103">
        <v>198</v>
      </c>
      <c r="H227" s="103">
        <v>8</v>
      </c>
      <c r="I227" s="103">
        <v>12</v>
      </c>
      <c r="J227" s="103">
        <v>51</v>
      </c>
      <c r="K227" s="31">
        <f t="shared" si="30"/>
        <v>269</v>
      </c>
      <c r="L227" s="31">
        <f t="shared" si="26"/>
        <v>198</v>
      </c>
      <c r="M227" s="31">
        <f t="shared" si="27"/>
        <v>16</v>
      </c>
      <c r="N227" s="31">
        <f t="shared" si="28"/>
        <v>30</v>
      </c>
      <c r="O227" s="31">
        <f t="shared" si="29"/>
        <v>26</v>
      </c>
      <c r="P227" s="31">
        <f t="shared" si="31"/>
        <v>270</v>
      </c>
      <c r="Q227" s="31">
        <f t="shared" si="32"/>
        <v>244</v>
      </c>
      <c r="R227" s="61">
        <f t="shared" si="33"/>
        <v>26</v>
      </c>
    </row>
    <row r="228" spans="1:18" hidden="1" x14ac:dyDescent="0.25">
      <c r="A228" s="102">
        <v>41022</v>
      </c>
      <c r="B228" s="59" t="s">
        <v>73</v>
      </c>
      <c r="C228" s="60">
        <v>1245</v>
      </c>
      <c r="D228" s="60">
        <v>1300</v>
      </c>
      <c r="E228" s="31" t="s">
        <v>29</v>
      </c>
      <c r="F228" s="31" t="s">
        <v>30</v>
      </c>
      <c r="G228" s="103">
        <v>257</v>
      </c>
      <c r="H228" s="103">
        <v>2</v>
      </c>
      <c r="I228" s="103">
        <v>10</v>
      </c>
      <c r="J228" s="103">
        <v>68</v>
      </c>
      <c r="K228" s="31">
        <f t="shared" si="30"/>
        <v>337</v>
      </c>
      <c r="L228" s="31">
        <f t="shared" si="26"/>
        <v>257</v>
      </c>
      <c r="M228" s="31">
        <f t="shared" si="27"/>
        <v>4</v>
      </c>
      <c r="N228" s="31">
        <f t="shared" si="28"/>
        <v>25</v>
      </c>
      <c r="O228" s="31">
        <f t="shared" si="29"/>
        <v>34</v>
      </c>
      <c r="P228" s="31">
        <f t="shared" si="31"/>
        <v>320</v>
      </c>
      <c r="Q228" s="31">
        <f t="shared" si="32"/>
        <v>286</v>
      </c>
      <c r="R228" s="61">
        <f t="shared" si="33"/>
        <v>34</v>
      </c>
    </row>
    <row r="229" spans="1:18" hidden="1" x14ac:dyDescent="0.25">
      <c r="A229" s="102">
        <v>41022</v>
      </c>
      <c r="B229" s="59" t="s">
        <v>73</v>
      </c>
      <c r="C229" s="60">
        <v>1300</v>
      </c>
      <c r="D229" s="60">
        <v>1315</v>
      </c>
      <c r="E229" s="31" t="s">
        <v>29</v>
      </c>
      <c r="F229" s="31" t="s">
        <v>30</v>
      </c>
      <c r="G229" s="103">
        <v>365</v>
      </c>
      <c r="H229" s="103">
        <v>11</v>
      </c>
      <c r="I229" s="103">
        <v>3</v>
      </c>
      <c r="J229" s="103">
        <v>151</v>
      </c>
      <c r="K229" s="31">
        <f t="shared" si="30"/>
        <v>530</v>
      </c>
      <c r="L229" s="31">
        <f t="shared" si="26"/>
        <v>365</v>
      </c>
      <c r="M229" s="31">
        <f t="shared" si="27"/>
        <v>22</v>
      </c>
      <c r="N229" s="31">
        <f t="shared" si="28"/>
        <v>8</v>
      </c>
      <c r="O229" s="31">
        <f t="shared" si="29"/>
        <v>76</v>
      </c>
      <c r="P229" s="31">
        <f t="shared" si="31"/>
        <v>471</v>
      </c>
      <c r="Q229" s="31">
        <f t="shared" si="32"/>
        <v>395</v>
      </c>
      <c r="R229" s="61">
        <f t="shared" si="33"/>
        <v>76</v>
      </c>
    </row>
    <row r="230" spans="1:18" hidden="1" x14ac:dyDescent="0.25">
      <c r="A230" s="102">
        <v>41022</v>
      </c>
      <c r="B230" s="59" t="s">
        <v>73</v>
      </c>
      <c r="C230" s="60">
        <v>1315</v>
      </c>
      <c r="D230" s="60">
        <v>1330</v>
      </c>
      <c r="E230" s="31" t="s">
        <v>29</v>
      </c>
      <c r="F230" s="31" t="s">
        <v>30</v>
      </c>
      <c r="G230" s="103">
        <v>413</v>
      </c>
      <c r="H230" s="103">
        <v>25</v>
      </c>
      <c r="I230" s="103">
        <v>5</v>
      </c>
      <c r="J230" s="103">
        <v>163</v>
      </c>
      <c r="K230" s="31">
        <f t="shared" si="30"/>
        <v>606</v>
      </c>
      <c r="L230" s="31">
        <f t="shared" si="26"/>
        <v>413</v>
      </c>
      <c r="M230" s="31">
        <f t="shared" si="27"/>
        <v>50</v>
      </c>
      <c r="N230" s="31">
        <f t="shared" si="28"/>
        <v>13</v>
      </c>
      <c r="O230" s="31">
        <f t="shared" si="29"/>
        <v>82</v>
      </c>
      <c r="P230" s="31">
        <f t="shared" si="31"/>
        <v>558</v>
      </c>
      <c r="Q230" s="31">
        <f t="shared" si="32"/>
        <v>476</v>
      </c>
      <c r="R230" s="61">
        <f t="shared" si="33"/>
        <v>82</v>
      </c>
    </row>
    <row r="231" spans="1:18" hidden="1" x14ac:dyDescent="0.25">
      <c r="A231" s="102">
        <v>41022</v>
      </c>
      <c r="B231" s="59" t="s">
        <v>73</v>
      </c>
      <c r="C231" s="60">
        <v>1330</v>
      </c>
      <c r="D231" s="60">
        <v>1345</v>
      </c>
      <c r="E231" s="31" t="s">
        <v>29</v>
      </c>
      <c r="F231" s="31" t="s">
        <v>30</v>
      </c>
      <c r="G231" s="103">
        <v>327</v>
      </c>
      <c r="H231" s="103">
        <v>7</v>
      </c>
      <c r="I231" s="103">
        <v>3</v>
      </c>
      <c r="J231" s="103">
        <v>158</v>
      </c>
      <c r="K231" s="31">
        <f t="shared" si="30"/>
        <v>495</v>
      </c>
      <c r="L231" s="31">
        <f t="shared" si="26"/>
        <v>327</v>
      </c>
      <c r="M231" s="31">
        <f t="shared" si="27"/>
        <v>14</v>
      </c>
      <c r="N231" s="31">
        <f t="shared" si="28"/>
        <v>8</v>
      </c>
      <c r="O231" s="31">
        <f t="shared" si="29"/>
        <v>79</v>
      </c>
      <c r="P231" s="31">
        <f t="shared" si="31"/>
        <v>428</v>
      </c>
      <c r="Q231" s="31">
        <f t="shared" si="32"/>
        <v>349</v>
      </c>
      <c r="R231" s="61">
        <f t="shared" si="33"/>
        <v>79</v>
      </c>
    </row>
    <row r="232" spans="1:18" hidden="1" x14ac:dyDescent="0.25">
      <c r="A232" s="102">
        <v>41022</v>
      </c>
      <c r="B232" s="59" t="s">
        <v>73</v>
      </c>
      <c r="C232" s="60">
        <v>1345</v>
      </c>
      <c r="D232" s="60">
        <v>1400</v>
      </c>
      <c r="E232" s="31" t="s">
        <v>29</v>
      </c>
      <c r="F232" s="31" t="s">
        <v>30</v>
      </c>
      <c r="G232" s="103">
        <v>461</v>
      </c>
      <c r="H232" s="103">
        <v>22</v>
      </c>
      <c r="I232" s="103">
        <v>4</v>
      </c>
      <c r="J232" s="103">
        <v>131</v>
      </c>
      <c r="K232" s="31">
        <f t="shared" si="30"/>
        <v>618</v>
      </c>
      <c r="L232" s="31">
        <f t="shared" si="26"/>
        <v>461</v>
      </c>
      <c r="M232" s="31">
        <f t="shared" si="27"/>
        <v>44</v>
      </c>
      <c r="N232" s="31">
        <f t="shared" si="28"/>
        <v>10</v>
      </c>
      <c r="O232" s="31">
        <f t="shared" si="29"/>
        <v>66</v>
      </c>
      <c r="P232" s="31">
        <f t="shared" si="31"/>
        <v>581</v>
      </c>
      <c r="Q232" s="31">
        <f t="shared" si="32"/>
        <v>515</v>
      </c>
      <c r="R232" s="61">
        <f t="shared" si="33"/>
        <v>66</v>
      </c>
    </row>
    <row r="233" spans="1:18" hidden="1" x14ac:dyDescent="0.25">
      <c r="A233" s="102">
        <v>41022</v>
      </c>
      <c r="B233" s="59" t="s">
        <v>73</v>
      </c>
      <c r="C233" s="60">
        <v>1400</v>
      </c>
      <c r="D233" s="60">
        <v>1415</v>
      </c>
      <c r="E233" s="31" t="s">
        <v>29</v>
      </c>
      <c r="F233" s="31" t="s">
        <v>30</v>
      </c>
      <c r="G233" s="103">
        <v>233</v>
      </c>
      <c r="H233" s="103">
        <v>18</v>
      </c>
      <c r="I233" s="103">
        <v>10</v>
      </c>
      <c r="J233" s="103">
        <v>30</v>
      </c>
      <c r="K233" s="31">
        <f t="shared" si="30"/>
        <v>291</v>
      </c>
      <c r="L233" s="31">
        <f t="shared" si="26"/>
        <v>233</v>
      </c>
      <c r="M233" s="31">
        <f t="shared" si="27"/>
        <v>36</v>
      </c>
      <c r="N233" s="31">
        <f t="shared" si="28"/>
        <v>25</v>
      </c>
      <c r="O233" s="31">
        <f t="shared" si="29"/>
        <v>15</v>
      </c>
      <c r="P233" s="31">
        <f t="shared" si="31"/>
        <v>309</v>
      </c>
      <c r="Q233" s="31">
        <f t="shared" si="32"/>
        <v>294</v>
      </c>
      <c r="R233" s="61">
        <f t="shared" si="33"/>
        <v>15</v>
      </c>
    </row>
    <row r="234" spans="1:18" hidden="1" x14ac:dyDescent="0.25">
      <c r="A234" s="102">
        <v>41022</v>
      </c>
      <c r="B234" s="59" t="s">
        <v>73</v>
      </c>
      <c r="C234" s="60">
        <v>1415</v>
      </c>
      <c r="D234" s="60">
        <v>1430</v>
      </c>
      <c r="E234" s="31" t="s">
        <v>29</v>
      </c>
      <c r="F234" s="31" t="s">
        <v>30</v>
      </c>
      <c r="G234" s="103">
        <v>258</v>
      </c>
      <c r="H234" s="103">
        <v>16</v>
      </c>
      <c r="I234" s="103">
        <v>5</v>
      </c>
      <c r="J234" s="103">
        <v>25</v>
      </c>
      <c r="K234" s="31">
        <f t="shared" si="30"/>
        <v>304</v>
      </c>
      <c r="L234" s="31">
        <f t="shared" si="26"/>
        <v>258</v>
      </c>
      <c r="M234" s="31">
        <f t="shared" si="27"/>
        <v>32</v>
      </c>
      <c r="N234" s="31">
        <f t="shared" si="28"/>
        <v>13</v>
      </c>
      <c r="O234" s="31">
        <f t="shared" si="29"/>
        <v>13</v>
      </c>
      <c r="P234" s="31">
        <f t="shared" si="31"/>
        <v>316</v>
      </c>
      <c r="Q234" s="31">
        <f t="shared" si="32"/>
        <v>303</v>
      </c>
      <c r="R234" s="61">
        <f t="shared" si="33"/>
        <v>13</v>
      </c>
    </row>
    <row r="235" spans="1:18" hidden="1" x14ac:dyDescent="0.25">
      <c r="A235" s="102">
        <v>41022</v>
      </c>
      <c r="B235" s="59" t="s">
        <v>73</v>
      </c>
      <c r="C235" s="60">
        <v>1430</v>
      </c>
      <c r="D235" s="60">
        <v>1445</v>
      </c>
      <c r="E235" s="31" t="s">
        <v>29</v>
      </c>
      <c r="F235" s="31" t="s">
        <v>30</v>
      </c>
      <c r="G235" s="103">
        <v>300</v>
      </c>
      <c r="H235" s="103">
        <v>15</v>
      </c>
      <c r="I235" s="103">
        <v>15</v>
      </c>
      <c r="J235" s="103">
        <v>40</v>
      </c>
      <c r="K235" s="31">
        <f t="shared" si="30"/>
        <v>370</v>
      </c>
      <c r="L235" s="31">
        <f t="shared" si="26"/>
        <v>300</v>
      </c>
      <c r="M235" s="31">
        <f t="shared" si="27"/>
        <v>30</v>
      </c>
      <c r="N235" s="31">
        <f t="shared" si="28"/>
        <v>38</v>
      </c>
      <c r="O235" s="31">
        <f t="shared" si="29"/>
        <v>20</v>
      </c>
      <c r="P235" s="31">
        <f t="shared" si="31"/>
        <v>388</v>
      </c>
      <c r="Q235" s="31">
        <f t="shared" si="32"/>
        <v>368</v>
      </c>
      <c r="R235" s="61">
        <f t="shared" si="33"/>
        <v>20</v>
      </c>
    </row>
    <row r="236" spans="1:18" hidden="1" x14ac:dyDescent="0.25">
      <c r="A236" s="102">
        <v>41022</v>
      </c>
      <c r="B236" s="59" t="s">
        <v>73</v>
      </c>
      <c r="C236" s="60">
        <v>1445</v>
      </c>
      <c r="D236" s="60">
        <v>1500</v>
      </c>
      <c r="E236" s="31" t="s">
        <v>29</v>
      </c>
      <c r="F236" s="31" t="s">
        <v>30</v>
      </c>
      <c r="G236" s="103">
        <v>233</v>
      </c>
      <c r="H236" s="103">
        <v>10</v>
      </c>
      <c r="I236" s="103">
        <v>3</v>
      </c>
      <c r="J236" s="103">
        <v>63</v>
      </c>
      <c r="K236" s="31">
        <f t="shared" si="30"/>
        <v>309</v>
      </c>
      <c r="L236" s="31">
        <f t="shared" si="26"/>
        <v>233</v>
      </c>
      <c r="M236" s="31">
        <f t="shared" si="27"/>
        <v>20</v>
      </c>
      <c r="N236" s="31">
        <f t="shared" si="28"/>
        <v>8</v>
      </c>
      <c r="O236" s="31">
        <f t="shared" si="29"/>
        <v>32</v>
      </c>
      <c r="P236" s="31">
        <f t="shared" si="31"/>
        <v>293</v>
      </c>
      <c r="Q236" s="31">
        <f t="shared" si="32"/>
        <v>261</v>
      </c>
      <c r="R236" s="61">
        <f t="shared" si="33"/>
        <v>32</v>
      </c>
    </row>
    <row r="237" spans="1:18" hidden="1" x14ac:dyDescent="0.25">
      <c r="A237" s="102">
        <v>41022</v>
      </c>
      <c r="B237" s="59" t="s">
        <v>73</v>
      </c>
      <c r="C237" s="60">
        <v>1500</v>
      </c>
      <c r="D237" s="60">
        <v>1515</v>
      </c>
      <c r="E237" s="31" t="s">
        <v>29</v>
      </c>
      <c r="F237" s="31" t="s">
        <v>30</v>
      </c>
      <c r="G237" s="103">
        <v>250</v>
      </c>
      <c r="H237" s="103">
        <v>9</v>
      </c>
      <c r="I237" s="103">
        <v>3</v>
      </c>
      <c r="J237" s="103">
        <v>63</v>
      </c>
      <c r="K237" s="31">
        <f t="shared" si="30"/>
        <v>325</v>
      </c>
      <c r="L237" s="31">
        <f t="shared" si="26"/>
        <v>250</v>
      </c>
      <c r="M237" s="31">
        <f t="shared" si="27"/>
        <v>18</v>
      </c>
      <c r="N237" s="31">
        <f t="shared" si="28"/>
        <v>8</v>
      </c>
      <c r="O237" s="31">
        <f t="shared" si="29"/>
        <v>32</v>
      </c>
      <c r="P237" s="31">
        <f t="shared" si="31"/>
        <v>308</v>
      </c>
      <c r="Q237" s="31">
        <f t="shared" si="32"/>
        <v>276</v>
      </c>
      <c r="R237" s="61">
        <f t="shared" si="33"/>
        <v>32</v>
      </c>
    </row>
    <row r="238" spans="1:18" hidden="1" x14ac:dyDescent="0.25">
      <c r="A238" s="102">
        <v>41022</v>
      </c>
      <c r="B238" s="59" t="s">
        <v>73</v>
      </c>
      <c r="C238" s="60">
        <v>1515</v>
      </c>
      <c r="D238" s="60">
        <v>1530</v>
      </c>
      <c r="E238" s="31" t="s">
        <v>29</v>
      </c>
      <c r="F238" s="31" t="s">
        <v>30</v>
      </c>
      <c r="G238" s="103">
        <v>320</v>
      </c>
      <c r="H238" s="103">
        <v>8</v>
      </c>
      <c r="I238" s="103">
        <v>1</v>
      </c>
      <c r="J238" s="103">
        <v>79</v>
      </c>
      <c r="K238" s="31">
        <f t="shared" si="30"/>
        <v>408</v>
      </c>
      <c r="L238" s="31">
        <f t="shared" si="26"/>
        <v>320</v>
      </c>
      <c r="M238" s="31">
        <f t="shared" si="27"/>
        <v>16</v>
      </c>
      <c r="N238" s="31">
        <f t="shared" si="28"/>
        <v>3</v>
      </c>
      <c r="O238" s="31">
        <f t="shared" si="29"/>
        <v>40</v>
      </c>
      <c r="P238" s="31">
        <f t="shared" si="31"/>
        <v>379</v>
      </c>
      <c r="Q238" s="31">
        <f t="shared" si="32"/>
        <v>339</v>
      </c>
      <c r="R238" s="61">
        <f t="shared" si="33"/>
        <v>40</v>
      </c>
    </row>
    <row r="239" spans="1:18" hidden="1" x14ac:dyDescent="0.25">
      <c r="A239" s="102">
        <v>41022</v>
      </c>
      <c r="B239" s="59" t="s">
        <v>73</v>
      </c>
      <c r="C239" s="60">
        <v>1530</v>
      </c>
      <c r="D239" s="60">
        <v>1545</v>
      </c>
      <c r="E239" s="31" t="s">
        <v>29</v>
      </c>
      <c r="F239" s="31" t="s">
        <v>30</v>
      </c>
      <c r="G239" s="103">
        <v>264</v>
      </c>
      <c r="H239" s="103">
        <v>3</v>
      </c>
      <c r="I239" s="103">
        <v>0</v>
      </c>
      <c r="J239" s="103">
        <v>72</v>
      </c>
      <c r="K239" s="31">
        <f t="shared" si="30"/>
        <v>339</v>
      </c>
      <c r="L239" s="31">
        <f t="shared" si="26"/>
        <v>264</v>
      </c>
      <c r="M239" s="31">
        <f t="shared" si="27"/>
        <v>6</v>
      </c>
      <c r="N239" s="31">
        <f t="shared" si="28"/>
        <v>0</v>
      </c>
      <c r="O239" s="31">
        <f t="shared" si="29"/>
        <v>36</v>
      </c>
      <c r="P239" s="31">
        <f t="shared" si="31"/>
        <v>306</v>
      </c>
      <c r="Q239" s="31">
        <f t="shared" si="32"/>
        <v>270</v>
      </c>
      <c r="R239" s="61">
        <f t="shared" si="33"/>
        <v>36</v>
      </c>
    </row>
    <row r="240" spans="1:18" hidden="1" x14ac:dyDescent="0.25">
      <c r="A240" s="102">
        <v>41022</v>
      </c>
      <c r="B240" s="59" t="s">
        <v>73</v>
      </c>
      <c r="C240" s="60">
        <v>1545</v>
      </c>
      <c r="D240" s="60">
        <v>1600</v>
      </c>
      <c r="E240" s="31" t="s">
        <v>29</v>
      </c>
      <c r="F240" s="31" t="s">
        <v>30</v>
      </c>
      <c r="G240" s="103">
        <v>249</v>
      </c>
      <c r="H240" s="103">
        <v>2</v>
      </c>
      <c r="I240" s="103">
        <v>0</v>
      </c>
      <c r="J240" s="103">
        <v>82</v>
      </c>
      <c r="K240" s="31">
        <f t="shared" si="30"/>
        <v>333</v>
      </c>
      <c r="L240" s="31">
        <f t="shared" si="26"/>
        <v>249</v>
      </c>
      <c r="M240" s="31">
        <f t="shared" si="27"/>
        <v>4</v>
      </c>
      <c r="N240" s="31">
        <f t="shared" si="28"/>
        <v>0</v>
      </c>
      <c r="O240" s="31">
        <f t="shared" si="29"/>
        <v>41</v>
      </c>
      <c r="P240" s="31">
        <f t="shared" si="31"/>
        <v>294</v>
      </c>
      <c r="Q240" s="31">
        <f t="shared" si="32"/>
        <v>253</v>
      </c>
      <c r="R240" s="61">
        <f t="shared" si="33"/>
        <v>41</v>
      </c>
    </row>
    <row r="241" spans="1:18" hidden="1" x14ac:dyDescent="0.25">
      <c r="A241" s="102">
        <v>41022</v>
      </c>
      <c r="B241" s="59" t="s">
        <v>73</v>
      </c>
      <c r="C241" s="60">
        <v>1600</v>
      </c>
      <c r="D241" s="60">
        <v>1615</v>
      </c>
      <c r="E241" s="31" t="s">
        <v>29</v>
      </c>
      <c r="F241" s="31" t="s">
        <v>30</v>
      </c>
      <c r="G241" s="103">
        <v>293</v>
      </c>
      <c r="H241" s="103">
        <v>5</v>
      </c>
      <c r="I241" s="103">
        <v>0</v>
      </c>
      <c r="J241" s="103">
        <v>96</v>
      </c>
      <c r="K241" s="31">
        <f t="shared" si="30"/>
        <v>394</v>
      </c>
      <c r="L241" s="31">
        <f t="shared" si="26"/>
        <v>293</v>
      </c>
      <c r="M241" s="31">
        <f t="shared" si="27"/>
        <v>10</v>
      </c>
      <c r="N241" s="31">
        <f t="shared" si="28"/>
        <v>0</v>
      </c>
      <c r="O241" s="31">
        <f t="shared" si="29"/>
        <v>48</v>
      </c>
      <c r="P241" s="31">
        <f t="shared" si="31"/>
        <v>351</v>
      </c>
      <c r="Q241" s="31">
        <f t="shared" si="32"/>
        <v>303</v>
      </c>
      <c r="R241" s="61">
        <f t="shared" si="33"/>
        <v>48</v>
      </c>
    </row>
    <row r="242" spans="1:18" hidden="1" x14ac:dyDescent="0.25">
      <c r="A242" s="102">
        <v>41022</v>
      </c>
      <c r="B242" s="59" t="s">
        <v>73</v>
      </c>
      <c r="C242" s="60">
        <v>1615</v>
      </c>
      <c r="D242" s="60">
        <v>1630</v>
      </c>
      <c r="E242" s="31" t="s">
        <v>29</v>
      </c>
      <c r="F242" s="31" t="s">
        <v>30</v>
      </c>
      <c r="G242" s="103">
        <v>290</v>
      </c>
      <c r="H242" s="103">
        <v>7</v>
      </c>
      <c r="I242" s="103">
        <v>1</v>
      </c>
      <c r="J242" s="103">
        <v>104</v>
      </c>
      <c r="K242" s="31">
        <f t="shared" si="30"/>
        <v>402</v>
      </c>
      <c r="L242" s="31">
        <f t="shared" si="26"/>
        <v>290</v>
      </c>
      <c r="M242" s="31">
        <f t="shared" si="27"/>
        <v>14</v>
      </c>
      <c r="N242" s="31">
        <f t="shared" si="28"/>
        <v>3</v>
      </c>
      <c r="O242" s="31">
        <f t="shared" si="29"/>
        <v>52</v>
      </c>
      <c r="P242" s="31">
        <f t="shared" si="31"/>
        <v>359</v>
      </c>
      <c r="Q242" s="31">
        <f t="shared" si="32"/>
        <v>307</v>
      </c>
      <c r="R242" s="61">
        <f t="shared" si="33"/>
        <v>52</v>
      </c>
    </row>
    <row r="243" spans="1:18" hidden="1" x14ac:dyDescent="0.25">
      <c r="A243" s="102">
        <v>41022</v>
      </c>
      <c r="B243" s="59" t="s">
        <v>73</v>
      </c>
      <c r="C243" s="60">
        <v>1630</v>
      </c>
      <c r="D243" s="60">
        <v>1645</v>
      </c>
      <c r="E243" s="31" t="s">
        <v>29</v>
      </c>
      <c r="F243" s="31" t="s">
        <v>30</v>
      </c>
      <c r="G243" s="103">
        <v>308</v>
      </c>
      <c r="H243" s="103">
        <v>10</v>
      </c>
      <c r="I243" s="103">
        <v>3</v>
      </c>
      <c r="J243" s="103">
        <v>107</v>
      </c>
      <c r="K243" s="31">
        <f t="shared" si="30"/>
        <v>428</v>
      </c>
      <c r="L243" s="31">
        <f t="shared" si="26"/>
        <v>308</v>
      </c>
      <c r="M243" s="31">
        <f t="shared" si="27"/>
        <v>20</v>
      </c>
      <c r="N243" s="31">
        <f t="shared" si="28"/>
        <v>8</v>
      </c>
      <c r="O243" s="31">
        <f t="shared" si="29"/>
        <v>54</v>
      </c>
      <c r="P243" s="31">
        <f t="shared" si="31"/>
        <v>390</v>
      </c>
      <c r="Q243" s="31">
        <f t="shared" si="32"/>
        <v>336</v>
      </c>
      <c r="R243" s="61">
        <f t="shared" si="33"/>
        <v>54</v>
      </c>
    </row>
    <row r="244" spans="1:18" hidden="1" x14ac:dyDescent="0.25">
      <c r="A244" s="102">
        <v>41022</v>
      </c>
      <c r="B244" s="59" t="s">
        <v>73</v>
      </c>
      <c r="C244" s="60">
        <v>1645</v>
      </c>
      <c r="D244" s="60">
        <v>1700</v>
      </c>
      <c r="E244" s="31" t="s">
        <v>29</v>
      </c>
      <c r="F244" s="31" t="s">
        <v>30</v>
      </c>
      <c r="G244" s="103">
        <v>292</v>
      </c>
      <c r="H244" s="103">
        <v>4</v>
      </c>
      <c r="I244" s="103">
        <v>4</v>
      </c>
      <c r="J244" s="103">
        <v>130</v>
      </c>
      <c r="K244" s="31">
        <f t="shared" si="30"/>
        <v>430</v>
      </c>
      <c r="L244" s="31">
        <f t="shared" si="26"/>
        <v>292</v>
      </c>
      <c r="M244" s="31">
        <f t="shared" si="27"/>
        <v>8</v>
      </c>
      <c r="N244" s="31">
        <f t="shared" si="28"/>
        <v>10</v>
      </c>
      <c r="O244" s="31">
        <f t="shared" si="29"/>
        <v>65</v>
      </c>
      <c r="P244" s="31">
        <f t="shared" si="31"/>
        <v>375</v>
      </c>
      <c r="Q244" s="31">
        <f t="shared" si="32"/>
        <v>310</v>
      </c>
      <c r="R244" s="61">
        <f t="shared" si="33"/>
        <v>65</v>
      </c>
    </row>
    <row r="245" spans="1:18" hidden="1" x14ac:dyDescent="0.25">
      <c r="A245" s="102">
        <v>41022</v>
      </c>
      <c r="B245" s="59" t="s">
        <v>73</v>
      </c>
      <c r="C245" s="60">
        <v>1700</v>
      </c>
      <c r="D245" s="60">
        <v>1715</v>
      </c>
      <c r="E245" s="31" t="s">
        <v>29</v>
      </c>
      <c r="F245" s="31" t="s">
        <v>30</v>
      </c>
      <c r="G245" s="103">
        <v>311</v>
      </c>
      <c r="H245" s="103">
        <v>17</v>
      </c>
      <c r="I245" s="103">
        <v>2</v>
      </c>
      <c r="J245" s="103">
        <v>97</v>
      </c>
      <c r="K245" s="31">
        <f t="shared" si="30"/>
        <v>427</v>
      </c>
      <c r="L245" s="31">
        <f t="shared" si="26"/>
        <v>311</v>
      </c>
      <c r="M245" s="31">
        <f t="shared" si="27"/>
        <v>34</v>
      </c>
      <c r="N245" s="31">
        <f t="shared" si="28"/>
        <v>5</v>
      </c>
      <c r="O245" s="31">
        <f t="shared" si="29"/>
        <v>49</v>
      </c>
      <c r="P245" s="31">
        <f t="shared" si="31"/>
        <v>399</v>
      </c>
      <c r="Q245" s="31">
        <f t="shared" si="32"/>
        <v>350</v>
      </c>
      <c r="R245" s="61">
        <f t="shared" si="33"/>
        <v>49</v>
      </c>
    </row>
    <row r="246" spans="1:18" hidden="1" x14ac:dyDescent="0.25">
      <c r="A246" s="102">
        <v>41022</v>
      </c>
      <c r="B246" s="59" t="s">
        <v>73</v>
      </c>
      <c r="C246" s="60">
        <v>1715</v>
      </c>
      <c r="D246" s="60">
        <v>1730</v>
      </c>
      <c r="E246" s="31" t="s">
        <v>29</v>
      </c>
      <c r="F246" s="31" t="s">
        <v>30</v>
      </c>
      <c r="G246" s="103">
        <v>308</v>
      </c>
      <c r="H246" s="103">
        <v>15</v>
      </c>
      <c r="I246" s="103">
        <v>5</v>
      </c>
      <c r="J246" s="103">
        <v>112</v>
      </c>
      <c r="K246" s="31">
        <f t="shared" si="30"/>
        <v>440</v>
      </c>
      <c r="L246" s="31">
        <f t="shared" si="26"/>
        <v>308</v>
      </c>
      <c r="M246" s="31">
        <f t="shared" si="27"/>
        <v>30</v>
      </c>
      <c r="N246" s="31">
        <f t="shared" si="28"/>
        <v>13</v>
      </c>
      <c r="O246" s="31">
        <f t="shared" si="29"/>
        <v>56</v>
      </c>
      <c r="P246" s="31">
        <f t="shared" si="31"/>
        <v>407</v>
      </c>
      <c r="Q246" s="31">
        <f t="shared" si="32"/>
        <v>351</v>
      </c>
      <c r="R246" s="61">
        <f t="shared" si="33"/>
        <v>56</v>
      </c>
    </row>
    <row r="247" spans="1:18" hidden="1" x14ac:dyDescent="0.25">
      <c r="A247" s="102">
        <v>41022</v>
      </c>
      <c r="B247" s="59" t="s">
        <v>73</v>
      </c>
      <c r="C247" s="60">
        <v>1730</v>
      </c>
      <c r="D247" s="60">
        <v>1745</v>
      </c>
      <c r="E247" s="31" t="s">
        <v>29</v>
      </c>
      <c r="F247" s="31" t="s">
        <v>30</v>
      </c>
      <c r="G247" s="103">
        <v>321</v>
      </c>
      <c r="H247" s="103">
        <v>4</v>
      </c>
      <c r="I247" s="103">
        <v>2</v>
      </c>
      <c r="J247" s="103">
        <v>110</v>
      </c>
      <c r="K247" s="31">
        <f t="shared" si="30"/>
        <v>437</v>
      </c>
      <c r="L247" s="31">
        <f t="shared" si="26"/>
        <v>321</v>
      </c>
      <c r="M247" s="31">
        <f t="shared" si="27"/>
        <v>8</v>
      </c>
      <c r="N247" s="31">
        <f t="shared" si="28"/>
        <v>5</v>
      </c>
      <c r="O247" s="31">
        <f t="shared" si="29"/>
        <v>55</v>
      </c>
      <c r="P247" s="31">
        <f t="shared" si="31"/>
        <v>389</v>
      </c>
      <c r="Q247" s="31">
        <f t="shared" si="32"/>
        <v>334</v>
      </c>
      <c r="R247" s="61">
        <f t="shared" si="33"/>
        <v>55</v>
      </c>
    </row>
    <row r="248" spans="1:18" hidden="1" x14ac:dyDescent="0.25">
      <c r="A248" s="102">
        <v>41022</v>
      </c>
      <c r="B248" s="59" t="s">
        <v>73</v>
      </c>
      <c r="C248" s="60">
        <v>1745</v>
      </c>
      <c r="D248" s="60">
        <v>1800</v>
      </c>
      <c r="E248" s="31" t="s">
        <v>29</v>
      </c>
      <c r="F248" s="31" t="s">
        <v>30</v>
      </c>
      <c r="G248" s="103">
        <v>302</v>
      </c>
      <c r="H248" s="103">
        <v>11</v>
      </c>
      <c r="I248" s="103">
        <v>2</v>
      </c>
      <c r="J248" s="103">
        <v>101</v>
      </c>
      <c r="K248" s="31">
        <f t="shared" si="30"/>
        <v>416</v>
      </c>
      <c r="L248" s="31">
        <f t="shared" si="26"/>
        <v>302</v>
      </c>
      <c r="M248" s="31">
        <f t="shared" si="27"/>
        <v>22</v>
      </c>
      <c r="N248" s="31">
        <f t="shared" si="28"/>
        <v>5</v>
      </c>
      <c r="O248" s="31">
        <f t="shared" si="29"/>
        <v>51</v>
      </c>
      <c r="P248" s="31">
        <f t="shared" si="31"/>
        <v>380</v>
      </c>
      <c r="Q248" s="31">
        <f t="shared" si="32"/>
        <v>329</v>
      </c>
      <c r="R248" s="61">
        <f t="shared" si="33"/>
        <v>51</v>
      </c>
    </row>
    <row r="249" spans="1:18" hidden="1" x14ac:dyDescent="0.25">
      <c r="A249" s="102">
        <v>41022</v>
      </c>
      <c r="B249" s="59" t="s">
        <v>73</v>
      </c>
      <c r="C249" s="60">
        <v>1800</v>
      </c>
      <c r="D249" s="60">
        <v>1815</v>
      </c>
      <c r="E249" s="31" t="s">
        <v>29</v>
      </c>
      <c r="F249" s="31" t="s">
        <v>30</v>
      </c>
      <c r="G249" s="103">
        <v>241</v>
      </c>
      <c r="H249" s="103">
        <v>6</v>
      </c>
      <c r="I249" s="103">
        <v>4</v>
      </c>
      <c r="J249" s="103">
        <v>94</v>
      </c>
      <c r="K249" s="31">
        <f t="shared" si="30"/>
        <v>345</v>
      </c>
      <c r="L249" s="31">
        <f t="shared" si="26"/>
        <v>241</v>
      </c>
      <c r="M249" s="31">
        <f t="shared" si="27"/>
        <v>12</v>
      </c>
      <c r="N249" s="31">
        <f t="shared" si="28"/>
        <v>10</v>
      </c>
      <c r="O249" s="31">
        <f t="shared" si="29"/>
        <v>47</v>
      </c>
      <c r="P249" s="31">
        <f t="shared" si="31"/>
        <v>310</v>
      </c>
      <c r="Q249" s="31">
        <f t="shared" si="32"/>
        <v>263</v>
      </c>
      <c r="R249" s="61">
        <f t="shared" si="33"/>
        <v>47</v>
      </c>
    </row>
    <row r="250" spans="1:18" hidden="1" x14ac:dyDescent="0.25">
      <c r="A250" s="102">
        <v>41022</v>
      </c>
      <c r="B250" s="59" t="s">
        <v>73</v>
      </c>
      <c r="C250" s="60">
        <v>1815</v>
      </c>
      <c r="D250" s="60">
        <v>1830</v>
      </c>
      <c r="E250" s="31" t="s">
        <v>29</v>
      </c>
      <c r="F250" s="31" t="s">
        <v>30</v>
      </c>
      <c r="G250" s="103">
        <v>234</v>
      </c>
      <c r="H250" s="103">
        <v>2</v>
      </c>
      <c r="I250" s="103">
        <v>1</v>
      </c>
      <c r="J250" s="103">
        <v>57</v>
      </c>
      <c r="K250" s="31">
        <f t="shared" si="30"/>
        <v>294</v>
      </c>
      <c r="L250" s="31">
        <f t="shared" si="26"/>
        <v>234</v>
      </c>
      <c r="M250" s="31">
        <f t="shared" si="27"/>
        <v>4</v>
      </c>
      <c r="N250" s="31">
        <f t="shared" si="28"/>
        <v>3</v>
      </c>
      <c r="O250" s="31">
        <f t="shared" si="29"/>
        <v>29</v>
      </c>
      <c r="P250" s="31">
        <f t="shared" si="31"/>
        <v>270</v>
      </c>
      <c r="Q250" s="31">
        <f t="shared" si="32"/>
        <v>241</v>
      </c>
      <c r="R250" s="61">
        <f t="shared" si="33"/>
        <v>29</v>
      </c>
    </row>
    <row r="251" spans="1:18" hidden="1" x14ac:dyDescent="0.25">
      <c r="A251" s="102">
        <v>41022</v>
      </c>
      <c r="B251" s="59" t="s">
        <v>73</v>
      </c>
      <c r="C251" s="60">
        <v>1830</v>
      </c>
      <c r="D251" s="60">
        <v>1845</v>
      </c>
      <c r="E251" s="31" t="s">
        <v>29</v>
      </c>
      <c r="F251" s="31" t="s">
        <v>30</v>
      </c>
      <c r="G251" s="103">
        <v>247</v>
      </c>
      <c r="H251" s="103">
        <v>6</v>
      </c>
      <c r="I251" s="103">
        <v>2</v>
      </c>
      <c r="J251" s="103">
        <v>68</v>
      </c>
      <c r="K251" s="31">
        <f t="shared" si="30"/>
        <v>323</v>
      </c>
      <c r="L251" s="31">
        <f t="shared" si="26"/>
        <v>247</v>
      </c>
      <c r="M251" s="31">
        <f t="shared" si="27"/>
        <v>12</v>
      </c>
      <c r="N251" s="31">
        <f t="shared" si="28"/>
        <v>5</v>
      </c>
      <c r="O251" s="31">
        <f t="shared" si="29"/>
        <v>34</v>
      </c>
      <c r="P251" s="31">
        <f t="shared" si="31"/>
        <v>298</v>
      </c>
      <c r="Q251" s="31">
        <f t="shared" si="32"/>
        <v>264</v>
      </c>
      <c r="R251" s="61">
        <f t="shared" si="33"/>
        <v>34</v>
      </c>
    </row>
    <row r="252" spans="1:18" hidden="1" x14ac:dyDescent="0.25">
      <c r="A252" s="102">
        <v>41022</v>
      </c>
      <c r="B252" s="59" t="s">
        <v>73</v>
      </c>
      <c r="C252" s="60">
        <v>1845</v>
      </c>
      <c r="D252" s="60">
        <v>1900</v>
      </c>
      <c r="E252" s="31" t="s">
        <v>29</v>
      </c>
      <c r="F252" s="31" t="s">
        <v>30</v>
      </c>
      <c r="G252" s="103">
        <v>160</v>
      </c>
      <c r="H252" s="103">
        <v>1</v>
      </c>
      <c r="I252" s="103">
        <v>1</v>
      </c>
      <c r="J252" s="103">
        <v>60</v>
      </c>
      <c r="K252" s="31">
        <f t="shared" si="30"/>
        <v>222</v>
      </c>
      <c r="L252" s="31">
        <f t="shared" si="26"/>
        <v>160</v>
      </c>
      <c r="M252" s="31">
        <f t="shared" si="27"/>
        <v>2</v>
      </c>
      <c r="N252" s="31">
        <f t="shared" si="28"/>
        <v>3</v>
      </c>
      <c r="O252" s="31">
        <f t="shared" si="29"/>
        <v>30</v>
      </c>
      <c r="P252" s="31">
        <f t="shared" si="31"/>
        <v>195</v>
      </c>
      <c r="Q252" s="31">
        <f t="shared" si="32"/>
        <v>165</v>
      </c>
      <c r="R252" s="61">
        <f t="shared" si="33"/>
        <v>30</v>
      </c>
    </row>
    <row r="253" spans="1:18" hidden="1" x14ac:dyDescent="0.25">
      <c r="A253" s="102">
        <v>41022</v>
      </c>
      <c r="B253" s="59" t="s">
        <v>73</v>
      </c>
      <c r="C253" s="60">
        <v>1900</v>
      </c>
      <c r="D253" s="60">
        <v>1915</v>
      </c>
      <c r="E253" s="31" t="s">
        <v>29</v>
      </c>
      <c r="F253" s="31" t="s">
        <v>30</v>
      </c>
      <c r="G253" s="103">
        <v>166</v>
      </c>
      <c r="H253" s="103">
        <v>1</v>
      </c>
      <c r="I253" s="103">
        <v>3</v>
      </c>
      <c r="J253" s="103">
        <v>46</v>
      </c>
      <c r="K253" s="31">
        <f t="shared" si="30"/>
        <v>216</v>
      </c>
      <c r="L253" s="31">
        <f t="shared" si="26"/>
        <v>166</v>
      </c>
      <c r="M253" s="31">
        <f t="shared" si="27"/>
        <v>2</v>
      </c>
      <c r="N253" s="31">
        <f t="shared" si="28"/>
        <v>8</v>
      </c>
      <c r="O253" s="31">
        <f t="shared" si="29"/>
        <v>23</v>
      </c>
      <c r="P253" s="31">
        <f t="shared" si="31"/>
        <v>199</v>
      </c>
      <c r="Q253" s="31">
        <f t="shared" si="32"/>
        <v>176</v>
      </c>
      <c r="R253" s="61">
        <f t="shared" si="33"/>
        <v>23</v>
      </c>
    </row>
    <row r="254" spans="1:18" hidden="1" x14ac:dyDescent="0.25">
      <c r="A254" s="102">
        <v>41022</v>
      </c>
      <c r="B254" s="59" t="s">
        <v>73</v>
      </c>
      <c r="C254" s="60">
        <v>1915</v>
      </c>
      <c r="D254" s="60">
        <v>1930</v>
      </c>
      <c r="E254" s="31" t="s">
        <v>29</v>
      </c>
      <c r="F254" s="31" t="s">
        <v>30</v>
      </c>
      <c r="G254" s="103">
        <v>141</v>
      </c>
      <c r="H254" s="103">
        <v>0</v>
      </c>
      <c r="I254" s="103">
        <v>5</v>
      </c>
      <c r="J254" s="103">
        <v>51</v>
      </c>
      <c r="K254" s="31">
        <f t="shared" si="30"/>
        <v>197</v>
      </c>
      <c r="L254" s="31">
        <f t="shared" si="26"/>
        <v>141</v>
      </c>
      <c r="M254" s="31">
        <f t="shared" si="27"/>
        <v>0</v>
      </c>
      <c r="N254" s="31">
        <f t="shared" si="28"/>
        <v>13</v>
      </c>
      <c r="O254" s="31">
        <f t="shared" si="29"/>
        <v>26</v>
      </c>
      <c r="P254" s="31">
        <f t="shared" si="31"/>
        <v>180</v>
      </c>
      <c r="Q254" s="31">
        <f t="shared" si="32"/>
        <v>154</v>
      </c>
      <c r="R254" s="61">
        <f t="shared" si="33"/>
        <v>26</v>
      </c>
    </row>
    <row r="255" spans="1:18" hidden="1" x14ac:dyDescent="0.25">
      <c r="A255" s="102">
        <v>41022</v>
      </c>
      <c r="B255" s="59" t="s">
        <v>73</v>
      </c>
      <c r="C255" s="60">
        <v>1930</v>
      </c>
      <c r="D255" s="60">
        <v>1945</v>
      </c>
      <c r="E255" s="31" t="s">
        <v>29</v>
      </c>
      <c r="F255" s="31" t="s">
        <v>30</v>
      </c>
      <c r="G255" s="103">
        <v>128</v>
      </c>
      <c r="H255" s="103">
        <v>0</v>
      </c>
      <c r="I255" s="103">
        <v>2</v>
      </c>
      <c r="J255" s="103">
        <v>23</v>
      </c>
      <c r="K255" s="31">
        <f t="shared" si="30"/>
        <v>153</v>
      </c>
      <c r="L255" s="31">
        <f t="shared" si="26"/>
        <v>128</v>
      </c>
      <c r="M255" s="31">
        <f t="shared" si="27"/>
        <v>0</v>
      </c>
      <c r="N255" s="31">
        <f t="shared" si="28"/>
        <v>5</v>
      </c>
      <c r="O255" s="31">
        <f t="shared" si="29"/>
        <v>12</v>
      </c>
      <c r="P255" s="31">
        <f t="shared" si="31"/>
        <v>145</v>
      </c>
      <c r="Q255" s="31">
        <f t="shared" si="32"/>
        <v>133</v>
      </c>
      <c r="R255" s="61">
        <f t="shared" si="33"/>
        <v>12</v>
      </c>
    </row>
    <row r="256" spans="1:18" hidden="1" x14ac:dyDescent="0.25">
      <c r="A256" s="102">
        <v>41022</v>
      </c>
      <c r="B256" s="59" t="s">
        <v>73</v>
      </c>
      <c r="C256" s="60">
        <v>1945</v>
      </c>
      <c r="D256" s="60">
        <v>2000</v>
      </c>
      <c r="E256" s="31" t="s">
        <v>29</v>
      </c>
      <c r="F256" s="31" t="s">
        <v>30</v>
      </c>
      <c r="G256" s="103">
        <v>87</v>
      </c>
      <c r="H256" s="103">
        <v>0</v>
      </c>
      <c r="I256" s="103">
        <v>1</v>
      </c>
      <c r="J256" s="103">
        <v>16</v>
      </c>
      <c r="K256" s="31">
        <f t="shared" si="30"/>
        <v>104</v>
      </c>
      <c r="L256" s="31">
        <f t="shared" si="26"/>
        <v>87</v>
      </c>
      <c r="M256" s="31">
        <f t="shared" si="27"/>
        <v>0</v>
      </c>
      <c r="N256" s="31">
        <f t="shared" si="28"/>
        <v>3</v>
      </c>
      <c r="O256" s="31">
        <f t="shared" si="29"/>
        <v>8</v>
      </c>
      <c r="P256" s="31">
        <f t="shared" si="31"/>
        <v>98</v>
      </c>
      <c r="Q256" s="31">
        <f t="shared" si="32"/>
        <v>90</v>
      </c>
      <c r="R256" s="61">
        <f t="shared" si="33"/>
        <v>8</v>
      </c>
    </row>
    <row r="257" spans="1:18" ht="15" hidden="1" customHeight="1" x14ac:dyDescent="0.25">
      <c r="A257" s="100">
        <v>41022</v>
      </c>
      <c r="B257" s="66" t="s">
        <v>73</v>
      </c>
      <c r="C257" s="56">
        <v>500</v>
      </c>
      <c r="D257" s="56">
        <v>515</v>
      </c>
      <c r="E257" s="57" t="s">
        <v>27</v>
      </c>
      <c r="F257" s="57">
        <v>3</v>
      </c>
      <c r="G257" s="101">
        <v>113</v>
      </c>
      <c r="H257" s="101">
        <v>2</v>
      </c>
      <c r="I257" s="101">
        <v>8</v>
      </c>
      <c r="J257" s="101">
        <v>33</v>
      </c>
      <c r="K257" s="57">
        <f t="shared" si="30"/>
        <v>156</v>
      </c>
      <c r="L257" s="57">
        <f t="shared" si="26"/>
        <v>113</v>
      </c>
      <c r="M257" s="57">
        <f t="shared" si="27"/>
        <v>4</v>
      </c>
      <c r="N257" s="57">
        <f t="shared" si="28"/>
        <v>20</v>
      </c>
      <c r="O257" s="57">
        <f t="shared" si="29"/>
        <v>17</v>
      </c>
      <c r="P257" s="57">
        <f t="shared" si="31"/>
        <v>154</v>
      </c>
      <c r="Q257" s="57">
        <f t="shared" si="32"/>
        <v>137</v>
      </c>
      <c r="R257" s="58">
        <f>O257</f>
        <v>17</v>
      </c>
    </row>
    <row r="258" spans="1:18" ht="15" hidden="1" customHeight="1" x14ac:dyDescent="0.25">
      <c r="A258" s="100">
        <v>41022</v>
      </c>
      <c r="B258" s="66" t="s">
        <v>73</v>
      </c>
      <c r="C258" s="56">
        <v>515</v>
      </c>
      <c r="D258" s="56">
        <v>530</v>
      </c>
      <c r="E258" s="57" t="s">
        <v>27</v>
      </c>
      <c r="F258" s="57">
        <v>3</v>
      </c>
      <c r="G258" s="101">
        <v>142</v>
      </c>
      <c r="H258" s="101">
        <v>1</v>
      </c>
      <c r="I258" s="101">
        <v>8</v>
      </c>
      <c r="J258" s="101">
        <v>37</v>
      </c>
      <c r="K258" s="57">
        <f t="shared" si="30"/>
        <v>188</v>
      </c>
      <c r="L258" s="57">
        <f t="shared" si="26"/>
        <v>142</v>
      </c>
      <c r="M258" s="57">
        <f t="shared" si="27"/>
        <v>2</v>
      </c>
      <c r="N258" s="57">
        <f t="shared" si="28"/>
        <v>20</v>
      </c>
      <c r="O258" s="57">
        <f t="shared" si="29"/>
        <v>19</v>
      </c>
      <c r="P258" s="57">
        <f t="shared" si="31"/>
        <v>183</v>
      </c>
      <c r="Q258" s="57">
        <f t="shared" si="32"/>
        <v>164</v>
      </c>
      <c r="R258" s="58">
        <f t="shared" ref="R258:R316" si="34">O258</f>
        <v>19</v>
      </c>
    </row>
    <row r="259" spans="1:18" ht="15" hidden="1" customHeight="1" x14ac:dyDescent="0.25">
      <c r="A259" s="100">
        <v>41022</v>
      </c>
      <c r="B259" s="66" t="s">
        <v>73</v>
      </c>
      <c r="C259" s="56">
        <v>530</v>
      </c>
      <c r="D259" s="56">
        <v>545</v>
      </c>
      <c r="E259" s="57" t="s">
        <v>27</v>
      </c>
      <c r="F259" s="57">
        <v>3</v>
      </c>
      <c r="G259" s="101">
        <v>184</v>
      </c>
      <c r="H259" s="101">
        <v>1</v>
      </c>
      <c r="I259" s="101">
        <v>7</v>
      </c>
      <c r="J259" s="101">
        <v>45</v>
      </c>
      <c r="K259" s="57">
        <f t="shared" si="30"/>
        <v>237</v>
      </c>
      <c r="L259" s="57">
        <f t="shared" si="26"/>
        <v>184</v>
      </c>
      <c r="M259" s="57">
        <f t="shared" si="27"/>
        <v>2</v>
      </c>
      <c r="N259" s="57">
        <f t="shared" si="28"/>
        <v>18</v>
      </c>
      <c r="O259" s="57">
        <f t="shared" si="29"/>
        <v>23</v>
      </c>
      <c r="P259" s="57">
        <f t="shared" si="31"/>
        <v>227</v>
      </c>
      <c r="Q259" s="57">
        <f t="shared" si="32"/>
        <v>204</v>
      </c>
      <c r="R259" s="58">
        <f t="shared" si="34"/>
        <v>23</v>
      </c>
    </row>
    <row r="260" spans="1:18" ht="15" hidden="1" customHeight="1" x14ac:dyDescent="0.25">
      <c r="A260" s="100">
        <v>41022</v>
      </c>
      <c r="B260" s="66" t="s">
        <v>73</v>
      </c>
      <c r="C260" s="56">
        <v>545</v>
      </c>
      <c r="D260" s="56">
        <v>600</v>
      </c>
      <c r="E260" s="57" t="s">
        <v>27</v>
      </c>
      <c r="F260" s="57">
        <v>3</v>
      </c>
      <c r="G260" s="101">
        <v>144</v>
      </c>
      <c r="H260" s="101">
        <v>1</v>
      </c>
      <c r="I260" s="101">
        <v>9</v>
      </c>
      <c r="J260" s="101">
        <v>63</v>
      </c>
      <c r="K260" s="57">
        <f t="shared" si="30"/>
        <v>217</v>
      </c>
      <c r="L260" s="57">
        <f t="shared" si="26"/>
        <v>144</v>
      </c>
      <c r="M260" s="57">
        <f t="shared" si="27"/>
        <v>2</v>
      </c>
      <c r="N260" s="57">
        <f t="shared" si="28"/>
        <v>23</v>
      </c>
      <c r="O260" s="57">
        <f t="shared" si="29"/>
        <v>32</v>
      </c>
      <c r="P260" s="57">
        <f t="shared" si="31"/>
        <v>201</v>
      </c>
      <c r="Q260" s="57">
        <f t="shared" si="32"/>
        <v>169</v>
      </c>
      <c r="R260" s="58">
        <f t="shared" si="34"/>
        <v>32</v>
      </c>
    </row>
    <row r="261" spans="1:18" ht="15" hidden="1" customHeight="1" x14ac:dyDescent="0.25">
      <c r="A261" s="100">
        <v>41022</v>
      </c>
      <c r="B261" s="66" t="s">
        <v>73</v>
      </c>
      <c r="C261" s="56">
        <v>600</v>
      </c>
      <c r="D261" s="56">
        <v>615</v>
      </c>
      <c r="E261" s="57" t="s">
        <v>27</v>
      </c>
      <c r="F261" s="57">
        <v>3</v>
      </c>
      <c r="G261" s="101">
        <v>152</v>
      </c>
      <c r="H261" s="101">
        <v>1</v>
      </c>
      <c r="I261" s="101">
        <v>8</v>
      </c>
      <c r="J261" s="101">
        <v>58</v>
      </c>
      <c r="K261" s="57">
        <f t="shared" si="30"/>
        <v>219</v>
      </c>
      <c r="L261" s="57">
        <f t="shared" si="26"/>
        <v>152</v>
      </c>
      <c r="M261" s="57">
        <f t="shared" si="27"/>
        <v>2</v>
      </c>
      <c r="N261" s="57">
        <f t="shared" si="28"/>
        <v>20</v>
      </c>
      <c r="O261" s="57">
        <f t="shared" si="29"/>
        <v>29</v>
      </c>
      <c r="P261" s="57">
        <f t="shared" si="31"/>
        <v>203</v>
      </c>
      <c r="Q261" s="57">
        <f t="shared" si="32"/>
        <v>174</v>
      </c>
      <c r="R261" s="58">
        <f t="shared" si="34"/>
        <v>29</v>
      </c>
    </row>
    <row r="262" spans="1:18" ht="15" hidden="1" customHeight="1" x14ac:dyDescent="0.25">
      <c r="A262" s="100">
        <v>41022</v>
      </c>
      <c r="B262" s="66" t="s">
        <v>73</v>
      </c>
      <c r="C262" s="56">
        <v>615</v>
      </c>
      <c r="D262" s="56">
        <v>630</v>
      </c>
      <c r="E262" s="57" t="s">
        <v>27</v>
      </c>
      <c r="F262" s="57">
        <v>3</v>
      </c>
      <c r="G262" s="101">
        <v>149</v>
      </c>
      <c r="H262" s="101">
        <v>0</v>
      </c>
      <c r="I262" s="101">
        <v>13</v>
      </c>
      <c r="J262" s="101">
        <v>66</v>
      </c>
      <c r="K262" s="57">
        <f t="shared" si="30"/>
        <v>228</v>
      </c>
      <c r="L262" s="57">
        <f t="shared" si="26"/>
        <v>149</v>
      </c>
      <c r="M262" s="57">
        <f t="shared" si="27"/>
        <v>0</v>
      </c>
      <c r="N262" s="57">
        <f t="shared" si="28"/>
        <v>33</v>
      </c>
      <c r="O262" s="57">
        <f t="shared" si="29"/>
        <v>33</v>
      </c>
      <c r="P262" s="57">
        <f t="shared" si="31"/>
        <v>215</v>
      </c>
      <c r="Q262" s="57">
        <f t="shared" si="32"/>
        <v>182</v>
      </c>
      <c r="R262" s="58">
        <f t="shared" si="34"/>
        <v>33</v>
      </c>
    </row>
    <row r="263" spans="1:18" ht="15" hidden="1" customHeight="1" x14ac:dyDescent="0.25">
      <c r="A263" s="100">
        <v>41022</v>
      </c>
      <c r="B263" s="66" t="s">
        <v>73</v>
      </c>
      <c r="C263" s="56">
        <v>630</v>
      </c>
      <c r="D263" s="56">
        <v>645</v>
      </c>
      <c r="E263" s="57" t="s">
        <v>27</v>
      </c>
      <c r="F263" s="57">
        <v>3</v>
      </c>
      <c r="G263" s="101">
        <v>136</v>
      </c>
      <c r="H263" s="101">
        <v>1</v>
      </c>
      <c r="I263" s="101">
        <v>16</v>
      </c>
      <c r="J263" s="101">
        <v>53</v>
      </c>
      <c r="K263" s="57">
        <f t="shared" si="30"/>
        <v>206</v>
      </c>
      <c r="L263" s="57">
        <f t="shared" si="26"/>
        <v>136</v>
      </c>
      <c r="M263" s="57">
        <f t="shared" si="27"/>
        <v>2</v>
      </c>
      <c r="N263" s="57">
        <f t="shared" si="28"/>
        <v>40</v>
      </c>
      <c r="O263" s="57">
        <f t="shared" si="29"/>
        <v>27</v>
      </c>
      <c r="P263" s="57">
        <f t="shared" si="31"/>
        <v>205</v>
      </c>
      <c r="Q263" s="57">
        <f t="shared" si="32"/>
        <v>178</v>
      </c>
      <c r="R263" s="58">
        <f t="shared" si="34"/>
        <v>27</v>
      </c>
    </row>
    <row r="264" spans="1:18" ht="15" hidden="1" customHeight="1" x14ac:dyDescent="0.25">
      <c r="A264" s="100">
        <v>41022</v>
      </c>
      <c r="B264" s="66" t="s">
        <v>73</v>
      </c>
      <c r="C264" s="56">
        <v>645</v>
      </c>
      <c r="D264" s="56">
        <v>700</v>
      </c>
      <c r="E264" s="57" t="s">
        <v>27</v>
      </c>
      <c r="F264" s="57">
        <v>3</v>
      </c>
      <c r="G264" s="101">
        <v>96</v>
      </c>
      <c r="H264" s="101">
        <v>0</v>
      </c>
      <c r="I264" s="101">
        <v>3</v>
      </c>
      <c r="J264" s="101">
        <v>45</v>
      </c>
      <c r="K264" s="57">
        <f t="shared" si="30"/>
        <v>144</v>
      </c>
      <c r="L264" s="57">
        <f t="shared" si="26"/>
        <v>96</v>
      </c>
      <c r="M264" s="57">
        <f t="shared" si="27"/>
        <v>0</v>
      </c>
      <c r="N264" s="57">
        <f t="shared" si="28"/>
        <v>8</v>
      </c>
      <c r="O264" s="57">
        <f t="shared" si="29"/>
        <v>23</v>
      </c>
      <c r="P264" s="57">
        <f t="shared" si="31"/>
        <v>127</v>
      </c>
      <c r="Q264" s="57">
        <f t="shared" si="32"/>
        <v>104</v>
      </c>
      <c r="R264" s="58">
        <f t="shared" si="34"/>
        <v>23</v>
      </c>
    </row>
    <row r="265" spans="1:18" ht="15" hidden="1" customHeight="1" x14ac:dyDescent="0.25">
      <c r="A265" s="100">
        <v>41022</v>
      </c>
      <c r="B265" s="66" t="s">
        <v>73</v>
      </c>
      <c r="C265" s="56">
        <v>700</v>
      </c>
      <c r="D265" s="56">
        <v>715</v>
      </c>
      <c r="E265" s="57" t="s">
        <v>27</v>
      </c>
      <c r="F265" s="57">
        <v>3</v>
      </c>
      <c r="G265" s="101">
        <v>79</v>
      </c>
      <c r="H265" s="101">
        <v>2</v>
      </c>
      <c r="I265" s="101">
        <v>11</v>
      </c>
      <c r="J265" s="101">
        <v>38</v>
      </c>
      <c r="K265" s="57">
        <f t="shared" si="30"/>
        <v>130</v>
      </c>
      <c r="L265" s="57">
        <f t="shared" si="26"/>
        <v>79</v>
      </c>
      <c r="M265" s="57">
        <f t="shared" si="27"/>
        <v>4</v>
      </c>
      <c r="N265" s="57">
        <f t="shared" si="28"/>
        <v>28</v>
      </c>
      <c r="O265" s="57">
        <f t="shared" si="29"/>
        <v>19</v>
      </c>
      <c r="P265" s="57">
        <f t="shared" si="31"/>
        <v>130</v>
      </c>
      <c r="Q265" s="57">
        <f t="shared" si="32"/>
        <v>111</v>
      </c>
      <c r="R265" s="58">
        <f t="shared" si="34"/>
        <v>19</v>
      </c>
    </row>
    <row r="266" spans="1:18" ht="15" hidden="1" customHeight="1" x14ac:dyDescent="0.25">
      <c r="A266" s="100">
        <v>41022</v>
      </c>
      <c r="B266" s="66" t="s">
        <v>73</v>
      </c>
      <c r="C266" s="56">
        <v>715</v>
      </c>
      <c r="D266" s="56">
        <v>730</v>
      </c>
      <c r="E266" s="57" t="s">
        <v>27</v>
      </c>
      <c r="F266" s="57">
        <v>3</v>
      </c>
      <c r="G266" s="101">
        <v>63</v>
      </c>
      <c r="H266" s="101">
        <v>1</v>
      </c>
      <c r="I266" s="101">
        <v>22</v>
      </c>
      <c r="J266" s="101">
        <v>34</v>
      </c>
      <c r="K266" s="57">
        <f t="shared" si="30"/>
        <v>120</v>
      </c>
      <c r="L266" s="57">
        <f t="shared" si="26"/>
        <v>63</v>
      </c>
      <c r="M266" s="57">
        <f t="shared" si="27"/>
        <v>2</v>
      </c>
      <c r="N266" s="57">
        <f t="shared" si="28"/>
        <v>55</v>
      </c>
      <c r="O266" s="57">
        <f t="shared" si="29"/>
        <v>17</v>
      </c>
      <c r="P266" s="57">
        <f t="shared" si="31"/>
        <v>137</v>
      </c>
      <c r="Q266" s="57">
        <f t="shared" si="32"/>
        <v>120</v>
      </c>
      <c r="R266" s="58">
        <f t="shared" si="34"/>
        <v>17</v>
      </c>
    </row>
    <row r="267" spans="1:18" ht="15" hidden="1" customHeight="1" x14ac:dyDescent="0.25">
      <c r="A267" s="100">
        <v>41022</v>
      </c>
      <c r="B267" s="66" t="s">
        <v>73</v>
      </c>
      <c r="C267" s="56">
        <v>730</v>
      </c>
      <c r="D267" s="56">
        <v>745</v>
      </c>
      <c r="E267" s="57" t="s">
        <v>27</v>
      </c>
      <c r="F267" s="57">
        <v>3</v>
      </c>
      <c r="G267" s="101">
        <v>60</v>
      </c>
      <c r="H267" s="101">
        <v>1</v>
      </c>
      <c r="I267" s="101">
        <v>16</v>
      </c>
      <c r="J267" s="101">
        <v>22</v>
      </c>
      <c r="K267" s="57">
        <f t="shared" si="30"/>
        <v>99</v>
      </c>
      <c r="L267" s="57">
        <f t="shared" si="26"/>
        <v>60</v>
      </c>
      <c r="M267" s="57">
        <f t="shared" si="27"/>
        <v>2</v>
      </c>
      <c r="N267" s="57">
        <f t="shared" si="28"/>
        <v>40</v>
      </c>
      <c r="O267" s="57">
        <f t="shared" si="29"/>
        <v>11</v>
      </c>
      <c r="P267" s="57">
        <f t="shared" si="31"/>
        <v>113</v>
      </c>
      <c r="Q267" s="57">
        <f t="shared" si="32"/>
        <v>102</v>
      </c>
      <c r="R267" s="58">
        <f t="shared" si="34"/>
        <v>11</v>
      </c>
    </row>
    <row r="268" spans="1:18" ht="15" hidden="1" customHeight="1" x14ac:dyDescent="0.25">
      <c r="A268" s="100">
        <v>41022</v>
      </c>
      <c r="B268" s="66" t="s">
        <v>73</v>
      </c>
      <c r="C268" s="56">
        <v>745</v>
      </c>
      <c r="D268" s="56">
        <v>800</v>
      </c>
      <c r="E268" s="57" t="s">
        <v>27</v>
      </c>
      <c r="F268" s="57">
        <v>3</v>
      </c>
      <c r="G268" s="101">
        <v>70</v>
      </c>
      <c r="H268" s="101">
        <v>1</v>
      </c>
      <c r="I268" s="101">
        <v>19</v>
      </c>
      <c r="J268" s="101">
        <v>20</v>
      </c>
      <c r="K268" s="57">
        <f t="shared" si="30"/>
        <v>110</v>
      </c>
      <c r="L268" s="57">
        <f t="shared" si="26"/>
        <v>70</v>
      </c>
      <c r="M268" s="57">
        <f t="shared" si="27"/>
        <v>2</v>
      </c>
      <c r="N268" s="57">
        <f t="shared" si="28"/>
        <v>48</v>
      </c>
      <c r="O268" s="57">
        <f t="shared" si="29"/>
        <v>10</v>
      </c>
      <c r="P268" s="57">
        <f t="shared" si="31"/>
        <v>130</v>
      </c>
      <c r="Q268" s="57">
        <f t="shared" si="32"/>
        <v>120</v>
      </c>
      <c r="R268" s="58">
        <f t="shared" si="34"/>
        <v>10</v>
      </c>
    </row>
    <row r="269" spans="1:18" ht="15" hidden="1" customHeight="1" x14ac:dyDescent="0.25">
      <c r="A269" s="100">
        <v>41022</v>
      </c>
      <c r="B269" s="66" t="s">
        <v>73</v>
      </c>
      <c r="C269" s="56">
        <v>800</v>
      </c>
      <c r="D269" s="56">
        <v>815</v>
      </c>
      <c r="E269" s="57" t="s">
        <v>27</v>
      </c>
      <c r="F269" s="57">
        <v>3</v>
      </c>
      <c r="G269" s="101">
        <v>61</v>
      </c>
      <c r="H269" s="101">
        <v>1</v>
      </c>
      <c r="I269" s="101">
        <v>17</v>
      </c>
      <c r="J269" s="101">
        <v>26</v>
      </c>
      <c r="K269" s="57">
        <f t="shared" si="30"/>
        <v>105</v>
      </c>
      <c r="L269" s="57">
        <f t="shared" si="26"/>
        <v>61</v>
      </c>
      <c r="M269" s="57">
        <f t="shared" si="27"/>
        <v>2</v>
      </c>
      <c r="N269" s="57">
        <f t="shared" si="28"/>
        <v>43</v>
      </c>
      <c r="O269" s="57">
        <f t="shared" si="29"/>
        <v>13</v>
      </c>
      <c r="P269" s="57">
        <f t="shared" si="31"/>
        <v>119</v>
      </c>
      <c r="Q269" s="57">
        <f t="shared" si="32"/>
        <v>106</v>
      </c>
      <c r="R269" s="58">
        <f t="shared" si="34"/>
        <v>13</v>
      </c>
    </row>
    <row r="270" spans="1:18" ht="15" hidden="1" customHeight="1" x14ac:dyDescent="0.25">
      <c r="A270" s="100">
        <v>41022</v>
      </c>
      <c r="B270" s="66" t="s">
        <v>73</v>
      </c>
      <c r="C270" s="56">
        <v>815</v>
      </c>
      <c r="D270" s="56">
        <v>830</v>
      </c>
      <c r="E270" s="57" t="s">
        <v>27</v>
      </c>
      <c r="F270" s="57">
        <v>3</v>
      </c>
      <c r="G270" s="101">
        <v>55</v>
      </c>
      <c r="H270" s="101">
        <v>1</v>
      </c>
      <c r="I270" s="101">
        <v>14</v>
      </c>
      <c r="J270" s="101">
        <v>25</v>
      </c>
      <c r="K270" s="57">
        <f t="shared" si="30"/>
        <v>95</v>
      </c>
      <c r="L270" s="57">
        <f t="shared" si="26"/>
        <v>55</v>
      </c>
      <c r="M270" s="57">
        <f t="shared" si="27"/>
        <v>2</v>
      </c>
      <c r="N270" s="57">
        <f t="shared" si="28"/>
        <v>35</v>
      </c>
      <c r="O270" s="57">
        <f t="shared" si="29"/>
        <v>13</v>
      </c>
      <c r="P270" s="57">
        <f t="shared" si="31"/>
        <v>105</v>
      </c>
      <c r="Q270" s="57">
        <f t="shared" si="32"/>
        <v>92</v>
      </c>
      <c r="R270" s="58">
        <f t="shared" si="34"/>
        <v>13</v>
      </c>
    </row>
    <row r="271" spans="1:18" ht="15" hidden="1" customHeight="1" x14ac:dyDescent="0.25">
      <c r="A271" s="100">
        <v>41022</v>
      </c>
      <c r="B271" s="66" t="s">
        <v>73</v>
      </c>
      <c r="C271" s="56">
        <v>830</v>
      </c>
      <c r="D271" s="56">
        <v>845</v>
      </c>
      <c r="E271" s="57" t="s">
        <v>27</v>
      </c>
      <c r="F271" s="57">
        <v>3</v>
      </c>
      <c r="G271" s="101">
        <v>64</v>
      </c>
      <c r="H271" s="101">
        <v>1</v>
      </c>
      <c r="I271" s="101">
        <v>11</v>
      </c>
      <c r="J271" s="101">
        <v>15</v>
      </c>
      <c r="K271" s="57">
        <f t="shared" si="30"/>
        <v>91</v>
      </c>
      <c r="L271" s="57">
        <f t="shared" si="26"/>
        <v>64</v>
      </c>
      <c r="M271" s="57">
        <f t="shared" si="27"/>
        <v>2</v>
      </c>
      <c r="N271" s="57">
        <f t="shared" si="28"/>
        <v>28</v>
      </c>
      <c r="O271" s="57">
        <f t="shared" si="29"/>
        <v>8</v>
      </c>
      <c r="P271" s="57">
        <f t="shared" si="31"/>
        <v>102</v>
      </c>
      <c r="Q271" s="57">
        <f t="shared" si="32"/>
        <v>94</v>
      </c>
      <c r="R271" s="58">
        <f t="shared" si="34"/>
        <v>8</v>
      </c>
    </row>
    <row r="272" spans="1:18" ht="15" hidden="1" customHeight="1" x14ac:dyDescent="0.25">
      <c r="A272" s="100">
        <v>41022</v>
      </c>
      <c r="B272" s="66" t="s">
        <v>73</v>
      </c>
      <c r="C272" s="56">
        <v>845</v>
      </c>
      <c r="D272" s="56">
        <v>900</v>
      </c>
      <c r="E272" s="57" t="s">
        <v>27</v>
      </c>
      <c r="F272" s="57">
        <v>3</v>
      </c>
      <c r="G272" s="101">
        <v>75</v>
      </c>
      <c r="H272" s="101">
        <v>1</v>
      </c>
      <c r="I272" s="101">
        <v>18</v>
      </c>
      <c r="J272" s="101">
        <v>16</v>
      </c>
      <c r="K272" s="57">
        <f t="shared" si="30"/>
        <v>110</v>
      </c>
      <c r="L272" s="57">
        <f t="shared" si="26"/>
        <v>75</v>
      </c>
      <c r="M272" s="57">
        <f t="shared" si="27"/>
        <v>2</v>
      </c>
      <c r="N272" s="57">
        <f t="shared" si="28"/>
        <v>45</v>
      </c>
      <c r="O272" s="57">
        <f t="shared" si="29"/>
        <v>8</v>
      </c>
      <c r="P272" s="57">
        <f t="shared" si="31"/>
        <v>130</v>
      </c>
      <c r="Q272" s="57">
        <f t="shared" si="32"/>
        <v>122</v>
      </c>
      <c r="R272" s="58">
        <f t="shared" si="34"/>
        <v>8</v>
      </c>
    </row>
    <row r="273" spans="1:18" ht="15" hidden="1" customHeight="1" x14ac:dyDescent="0.25">
      <c r="A273" s="100">
        <v>41022</v>
      </c>
      <c r="B273" s="66" t="s">
        <v>73</v>
      </c>
      <c r="C273" s="56">
        <v>900</v>
      </c>
      <c r="D273" s="56">
        <v>915</v>
      </c>
      <c r="E273" s="57" t="s">
        <v>27</v>
      </c>
      <c r="F273" s="57">
        <v>3</v>
      </c>
      <c r="G273" s="101">
        <v>51</v>
      </c>
      <c r="H273" s="101">
        <v>1</v>
      </c>
      <c r="I273" s="101">
        <v>14</v>
      </c>
      <c r="J273" s="101">
        <v>25</v>
      </c>
      <c r="K273" s="57">
        <f t="shared" si="30"/>
        <v>91</v>
      </c>
      <c r="L273" s="57">
        <f t="shared" ref="L273:L336" si="35">ROUNDUP(G273*$C$3,0)</f>
        <v>51</v>
      </c>
      <c r="M273" s="57">
        <f t="shared" ref="M273:M336" si="36">ROUNDUP($C$7*H273,0)</f>
        <v>2</v>
      </c>
      <c r="N273" s="57">
        <f t="shared" ref="N273:N336" si="37">ROUNDUP(I273*$C$10,0)</f>
        <v>35</v>
      </c>
      <c r="O273" s="57">
        <f t="shared" ref="O273:O336" si="38">ROUNDUP(J273*$C$11,0)</f>
        <v>13</v>
      </c>
      <c r="P273" s="57">
        <f t="shared" si="31"/>
        <v>101</v>
      </c>
      <c r="Q273" s="57">
        <f t="shared" si="32"/>
        <v>88</v>
      </c>
      <c r="R273" s="58">
        <f t="shared" si="34"/>
        <v>13</v>
      </c>
    </row>
    <row r="274" spans="1:18" ht="15" hidden="1" customHeight="1" x14ac:dyDescent="0.25">
      <c r="A274" s="100">
        <v>41022</v>
      </c>
      <c r="B274" s="66" t="s">
        <v>73</v>
      </c>
      <c r="C274" s="56">
        <v>915</v>
      </c>
      <c r="D274" s="56">
        <v>930</v>
      </c>
      <c r="E274" s="57" t="s">
        <v>27</v>
      </c>
      <c r="F274" s="57">
        <v>3</v>
      </c>
      <c r="G274" s="101">
        <v>68</v>
      </c>
      <c r="H274" s="101">
        <v>1</v>
      </c>
      <c r="I274" s="101">
        <v>16</v>
      </c>
      <c r="J274" s="101">
        <v>14</v>
      </c>
      <c r="K274" s="57">
        <f t="shared" si="30"/>
        <v>99</v>
      </c>
      <c r="L274" s="57">
        <f t="shared" si="35"/>
        <v>68</v>
      </c>
      <c r="M274" s="57">
        <f t="shared" si="36"/>
        <v>2</v>
      </c>
      <c r="N274" s="57">
        <f t="shared" si="37"/>
        <v>40</v>
      </c>
      <c r="O274" s="57">
        <f t="shared" si="38"/>
        <v>7</v>
      </c>
      <c r="P274" s="57">
        <f t="shared" si="31"/>
        <v>117</v>
      </c>
      <c r="Q274" s="57">
        <f t="shared" si="32"/>
        <v>110</v>
      </c>
      <c r="R274" s="58">
        <f t="shared" si="34"/>
        <v>7</v>
      </c>
    </row>
    <row r="275" spans="1:18" ht="15" hidden="1" customHeight="1" x14ac:dyDescent="0.25">
      <c r="A275" s="100">
        <v>41022</v>
      </c>
      <c r="B275" s="66" t="s">
        <v>73</v>
      </c>
      <c r="C275" s="56">
        <v>930</v>
      </c>
      <c r="D275" s="56">
        <v>945</v>
      </c>
      <c r="E275" s="57" t="s">
        <v>27</v>
      </c>
      <c r="F275" s="57">
        <v>3</v>
      </c>
      <c r="G275" s="101">
        <v>61</v>
      </c>
      <c r="H275" s="101">
        <v>2</v>
      </c>
      <c r="I275" s="101">
        <v>6</v>
      </c>
      <c r="J275" s="101">
        <v>26</v>
      </c>
      <c r="K275" s="57">
        <f t="shared" si="30"/>
        <v>95</v>
      </c>
      <c r="L275" s="57">
        <f t="shared" si="35"/>
        <v>61</v>
      </c>
      <c r="M275" s="57">
        <f t="shared" si="36"/>
        <v>4</v>
      </c>
      <c r="N275" s="57">
        <f t="shared" si="37"/>
        <v>15</v>
      </c>
      <c r="O275" s="57">
        <f t="shared" si="38"/>
        <v>13</v>
      </c>
      <c r="P275" s="57">
        <f t="shared" si="31"/>
        <v>93</v>
      </c>
      <c r="Q275" s="57">
        <f t="shared" si="32"/>
        <v>80</v>
      </c>
      <c r="R275" s="58">
        <f t="shared" si="34"/>
        <v>13</v>
      </c>
    </row>
    <row r="276" spans="1:18" ht="15" hidden="1" customHeight="1" x14ac:dyDescent="0.25">
      <c r="A276" s="100">
        <v>41022</v>
      </c>
      <c r="B276" s="66" t="s">
        <v>73</v>
      </c>
      <c r="C276" s="56">
        <v>945</v>
      </c>
      <c r="D276" s="56">
        <v>1000</v>
      </c>
      <c r="E276" s="57" t="s">
        <v>27</v>
      </c>
      <c r="F276" s="57">
        <v>3</v>
      </c>
      <c r="G276" s="101">
        <v>55</v>
      </c>
      <c r="H276" s="101">
        <v>1</v>
      </c>
      <c r="I276" s="101">
        <v>13</v>
      </c>
      <c r="J276" s="101">
        <v>15</v>
      </c>
      <c r="K276" s="57">
        <f t="shared" si="30"/>
        <v>84</v>
      </c>
      <c r="L276" s="57">
        <f t="shared" si="35"/>
        <v>55</v>
      </c>
      <c r="M276" s="57">
        <f t="shared" si="36"/>
        <v>2</v>
      </c>
      <c r="N276" s="57">
        <f t="shared" si="37"/>
        <v>33</v>
      </c>
      <c r="O276" s="57">
        <f t="shared" si="38"/>
        <v>8</v>
      </c>
      <c r="P276" s="57">
        <f t="shared" si="31"/>
        <v>98</v>
      </c>
      <c r="Q276" s="57">
        <f t="shared" si="32"/>
        <v>90</v>
      </c>
      <c r="R276" s="58">
        <f t="shared" si="34"/>
        <v>8</v>
      </c>
    </row>
    <row r="277" spans="1:18" ht="15" hidden="1" customHeight="1" x14ac:dyDescent="0.25">
      <c r="A277" s="100">
        <v>41022</v>
      </c>
      <c r="B277" s="66" t="s">
        <v>73</v>
      </c>
      <c r="C277" s="56">
        <v>1000</v>
      </c>
      <c r="D277" s="56">
        <v>1015</v>
      </c>
      <c r="E277" s="57" t="s">
        <v>27</v>
      </c>
      <c r="F277" s="57">
        <v>3</v>
      </c>
      <c r="G277" s="101">
        <v>61</v>
      </c>
      <c r="H277" s="101">
        <v>1</v>
      </c>
      <c r="I277" s="101">
        <v>18</v>
      </c>
      <c r="J277" s="101">
        <v>29</v>
      </c>
      <c r="K277" s="57">
        <f t="shared" si="30"/>
        <v>109</v>
      </c>
      <c r="L277" s="57">
        <f t="shared" si="35"/>
        <v>61</v>
      </c>
      <c r="M277" s="57">
        <f t="shared" si="36"/>
        <v>2</v>
      </c>
      <c r="N277" s="57">
        <f t="shared" si="37"/>
        <v>45</v>
      </c>
      <c r="O277" s="57">
        <f t="shared" si="38"/>
        <v>15</v>
      </c>
      <c r="P277" s="57">
        <f t="shared" si="31"/>
        <v>123</v>
      </c>
      <c r="Q277" s="57">
        <f t="shared" si="32"/>
        <v>108</v>
      </c>
      <c r="R277" s="58">
        <f t="shared" si="34"/>
        <v>15</v>
      </c>
    </row>
    <row r="278" spans="1:18" ht="15" hidden="1" customHeight="1" x14ac:dyDescent="0.25">
      <c r="A278" s="100">
        <v>41022</v>
      </c>
      <c r="B278" s="66" t="s">
        <v>73</v>
      </c>
      <c r="C278" s="56">
        <v>1015</v>
      </c>
      <c r="D278" s="56">
        <v>1030</v>
      </c>
      <c r="E278" s="57" t="s">
        <v>27</v>
      </c>
      <c r="F278" s="57">
        <v>3</v>
      </c>
      <c r="G278" s="101">
        <v>75</v>
      </c>
      <c r="H278" s="101">
        <v>1</v>
      </c>
      <c r="I278" s="101">
        <v>20</v>
      </c>
      <c r="J278" s="101">
        <v>14</v>
      </c>
      <c r="K278" s="57">
        <f t="shared" si="30"/>
        <v>110</v>
      </c>
      <c r="L278" s="57">
        <f t="shared" si="35"/>
        <v>75</v>
      </c>
      <c r="M278" s="57">
        <f t="shared" si="36"/>
        <v>2</v>
      </c>
      <c r="N278" s="57">
        <f t="shared" si="37"/>
        <v>50</v>
      </c>
      <c r="O278" s="57">
        <f t="shared" si="38"/>
        <v>7</v>
      </c>
      <c r="P278" s="57">
        <f t="shared" si="31"/>
        <v>134</v>
      </c>
      <c r="Q278" s="57">
        <f t="shared" si="32"/>
        <v>127</v>
      </c>
      <c r="R278" s="58">
        <f t="shared" si="34"/>
        <v>7</v>
      </c>
    </row>
    <row r="279" spans="1:18" ht="15" hidden="1" customHeight="1" x14ac:dyDescent="0.25">
      <c r="A279" s="100">
        <v>41022</v>
      </c>
      <c r="B279" s="66" t="s">
        <v>73</v>
      </c>
      <c r="C279" s="56">
        <v>1030</v>
      </c>
      <c r="D279" s="56">
        <v>1045</v>
      </c>
      <c r="E279" s="57" t="s">
        <v>27</v>
      </c>
      <c r="F279" s="57">
        <v>3</v>
      </c>
      <c r="G279" s="101">
        <v>67</v>
      </c>
      <c r="H279" s="101">
        <v>2</v>
      </c>
      <c r="I279" s="101">
        <v>17</v>
      </c>
      <c r="J279" s="101">
        <v>16</v>
      </c>
      <c r="K279" s="57">
        <f t="shared" si="30"/>
        <v>102</v>
      </c>
      <c r="L279" s="57">
        <f t="shared" si="35"/>
        <v>67</v>
      </c>
      <c r="M279" s="57">
        <f t="shared" si="36"/>
        <v>4</v>
      </c>
      <c r="N279" s="57">
        <f t="shared" si="37"/>
        <v>43</v>
      </c>
      <c r="O279" s="57">
        <f t="shared" si="38"/>
        <v>8</v>
      </c>
      <c r="P279" s="57">
        <f t="shared" si="31"/>
        <v>122</v>
      </c>
      <c r="Q279" s="57">
        <f t="shared" si="32"/>
        <v>114</v>
      </c>
      <c r="R279" s="58">
        <f t="shared" si="34"/>
        <v>8</v>
      </c>
    </row>
    <row r="280" spans="1:18" ht="15" hidden="1" customHeight="1" x14ac:dyDescent="0.25">
      <c r="A280" s="100">
        <v>41022</v>
      </c>
      <c r="B280" s="66" t="s">
        <v>73</v>
      </c>
      <c r="C280" s="56">
        <v>1045</v>
      </c>
      <c r="D280" s="56">
        <v>1100</v>
      </c>
      <c r="E280" s="57" t="s">
        <v>27</v>
      </c>
      <c r="F280" s="57">
        <v>3</v>
      </c>
      <c r="G280" s="101">
        <v>60</v>
      </c>
      <c r="H280" s="101">
        <v>1</v>
      </c>
      <c r="I280" s="101">
        <v>9</v>
      </c>
      <c r="J280" s="101">
        <v>24</v>
      </c>
      <c r="K280" s="57">
        <f t="shared" si="30"/>
        <v>94</v>
      </c>
      <c r="L280" s="57">
        <f t="shared" si="35"/>
        <v>60</v>
      </c>
      <c r="M280" s="57">
        <f t="shared" si="36"/>
        <v>2</v>
      </c>
      <c r="N280" s="57">
        <f t="shared" si="37"/>
        <v>23</v>
      </c>
      <c r="O280" s="57">
        <f t="shared" si="38"/>
        <v>12</v>
      </c>
      <c r="P280" s="57">
        <f t="shared" si="31"/>
        <v>97</v>
      </c>
      <c r="Q280" s="57">
        <f t="shared" si="32"/>
        <v>85</v>
      </c>
      <c r="R280" s="58">
        <f t="shared" si="34"/>
        <v>12</v>
      </c>
    </row>
    <row r="281" spans="1:18" ht="15" hidden="1" customHeight="1" x14ac:dyDescent="0.25">
      <c r="A281" s="100">
        <v>41022</v>
      </c>
      <c r="B281" s="66" t="s">
        <v>73</v>
      </c>
      <c r="C281" s="56">
        <v>1100</v>
      </c>
      <c r="D281" s="56">
        <v>1115</v>
      </c>
      <c r="E281" s="57" t="s">
        <v>27</v>
      </c>
      <c r="F281" s="57">
        <v>3</v>
      </c>
      <c r="G281" s="101">
        <v>63</v>
      </c>
      <c r="H281" s="101">
        <v>2</v>
      </c>
      <c r="I281" s="101">
        <v>11</v>
      </c>
      <c r="J281" s="101">
        <v>17</v>
      </c>
      <c r="K281" s="57">
        <f t="shared" ref="K281:K344" si="39">SUM(G281:J281)</f>
        <v>93</v>
      </c>
      <c r="L281" s="57">
        <f t="shared" si="35"/>
        <v>63</v>
      </c>
      <c r="M281" s="57">
        <f t="shared" si="36"/>
        <v>4</v>
      </c>
      <c r="N281" s="57">
        <f t="shared" si="37"/>
        <v>28</v>
      </c>
      <c r="O281" s="57">
        <f t="shared" si="38"/>
        <v>9</v>
      </c>
      <c r="P281" s="57">
        <f t="shared" ref="P281:P344" si="40">SUM(L281:O281)</f>
        <v>104</v>
      </c>
      <c r="Q281" s="57">
        <f t="shared" si="32"/>
        <v>95</v>
      </c>
      <c r="R281" s="58">
        <f t="shared" si="34"/>
        <v>9</v>
      </c>
    </row>
    <row r="282" spans="1:18" ht="15" hidden="1" customHeight="1" x14ac:dyDescent="0.25">
      <c r="A282" s="100">
        <v>41022</v>
      </c>
      <c r="B282" s="66" t="s">
        <v>73</v>
      </c>
      <c r="C282" s="56">
        <v>1115</v>
      </c>
      <c r="D282" s="56">
        <v>1130</v>
      </c>
      <c r="E282" s="57" t="s">
        <v>27</v>
      </c>
      <c r="F282" s="57">
        <v>3</v>
      </c>
      <c r="G282" s="101">
        <v>52</v>
      </c>
      <c r="H282" s="101">
        <v>1</v>
      </c>
      <c r="I282" s="101">
        <v>19</v>
      </c>
      <c r="J282" s="101">
        <v>16</v>
      </c>
      <c r="K282" s="57">
        <f t="shared" si="39"/>
        <v>88</v>
      </c>
      <c r="L282" s="57">
        <f t="shared" si="35"/>
        <v>52</v>
      </c>
      <c r="M282" s="57">
        <f t="shared" si="36"/>
        <v>2</v>
      </c>
      <c r="N282" s="57">
        <f t="shared" si="37"/>
        <v>48</v>
      </c>
      <c r="O282" s="57">
        <f t="shared" si="38"/>
        <v>8</v>
      </c>
      <c r="P282" s="57">
        <f t="shared" si="40"/>
        <v>110</v>
      </c>
      <c r="Q282" s="57">
        <f t="shared" si="32"/>
        <v>102</v>
      </c>
      <c r="R282" s="58">
        <f t="shared" si="34"/>
        <v>8</v>
      </c>
    </row>
    <row r="283" spans="1:18" ht="15" hidden="1" customHeight="1" x14ac:dyDescent="0.25">
      <c r="A283" s="100">
        <v>41022</v>
      </c>
      <c r="B283" s="66" t="s">
        <v>73</v>
      </c>
      <c r="C283" s="56">
        <v>1130</v>
      </c>
      <c r="D283" s="56">
        <v>1145</v>
      </c>
      <c r="E283" s="57" t="s">
        <v>27</v>
      </c>
      <c r="F283" s="57">
        <v>3</v>
      </c>
      <c r="G283" s="101">
        <v>74</v>
      </c>
      <c r="H283" s="101">
        <v>5</v>
      </c>
      <c r="I283" s="101">
        <v>9</v>
      </c>
      <c r="J283" s="101">
        <v>16</v>
      </c>
      <c r="K283" s="57">
        <f t="shared" si="39"/>
        <v>104</v>
      </c>
      <c r="L283" s="57">
        <f t="shared" si="35"/>
        <v>74</v>
      </c>
      <c r="M283" s="57">
        <f t="shared" si="36"/>
        <v>10</v>
      </c>
      <c r="N283" s="57">
        <f t="shared" si="37"/>
        <v>23</v>
      </c>
      <c r="O283" s="57">
        <f t="shared" si="38"/>
        <v>8</v>
      </c>
      <c r="P283" s="57">
        <f t="shared" si="40"/>
        <v>115</v>
      </c>
      <c r="Q283" s="57">
        <f t="shared" si="32"/>
        <v>107</v>
      </c>
      <c r="R283" s="58">
        <f t="shared" si="34"/>
        <v>8</v>
      </c>
    </row>
    <row r="284" spans="1:18" ht="15" hidden="1" customHeight="1" x14ac:dyDescent="0.25">
      <c r="A284" s="100">
        <v>41022</v>
      </c>
      <c r="B284" s="66" t="s">
        <v>73</v>
      </c>
      <c r="C284" s="56">
        <v>1145</v>
      </c>
      <c r="D284" s="56">
        <v>1200</v>
      </c>
      <c r="E284" s="57" t="s">
        <v>27</v>
      </c>
      <c r="F284" s="57">
        <v>3</v>
      </c>
      <c r="G284" s="101">
        <v>58</v>
      </c>
      <c r="H284" s="101">
        <v>1</v>
      </c>
      <c r="I284" s="101">
        <v>10</v>
      </c>
      <c r="J284" s="101">
        <v>18</v>
      </c>
      <c r="K284" s="57">
        <f t="shared" si="39"/>
        <v>87</v>
      </c>
      <c r="L284" s="57">
        <f t="shared" si="35"/>
        <v>58</v>
      </c>
      <c r="M284" s="57">
        <f t="shared" si="36"/>
        <v>2</v>
      </c>
      <c r="N284" s="57">
        <f t="shared" si="37"/>
        <v>25</v>
      </c>
      <c r="O284" s="57">
        <f t="shared" si="38"/>
        <v>9</v>
      </c>
      <c r="P284" s="57">
        <f t="shared" si="40"/>
        <v>94</v>
      </c>
      <c r="Q284" s="57">
        <f t="shared" si="32"/>
        <v>85</v>
      </c>
      <c r="R284" s="58">
        <f t="shared" si="34"/>
        <v>9</v>
      </c>
    </row>
    <row r="285" spans="1:18" ht="15" hidden="1" customHeight="1" x14ac:dyDescent="0.25">
      <c r="A285" s="100">
        <v>41022</v>
      </c>
      <c r="B285" s="66" t="s">
        <v>73</v>
      </c>
      <c r="C285" s="56">
        <v>1200</v>
      </c>
      <c r="D285" s="56">
        <v>1215</v>
      </c>
      <c r="E285" s="57" t="s">
        <v>27</v>
      </c>
      <c r="F285" s="57">
        <v>3</v>
      </c>
      <c r="G285" s="101">
        <v>62</v>
      </c>
      <c r="H285" s="101">
        <v>4</v>
      </c>
      <c r="I285" s="101">
        <v>18</v>
      </c>
      <c r="J285" s="101">
        <v>12</v>
      </c>
      <c r="K285" s="57">
        <f t="shared" si="39"/>
        <v>96</v>
      </c>
      <c r="L285" s="57">
        <f t="shared" si="35"/>
        <v>62</v>
      </c>
      <c r="M285" s="57">
        <f t="shared" si="36"/>
        <v>8</v>
      </c>
      <c r="N285" s="57">
        <f t="shared" si="37"/>
        <v>45</v>
      </c>
      <c r="O285" s="57">
        <f t="shared" si="38"/>
        <v>6</v>
      </c>
      <c r="P285" s="57">
        <f t="shared" si="40"/>
        <v>121</v>
      </c>
      <c r="Q285" s="57">
        <f t="shared" si="32"/>
        <v>115</v>
      </c>
      <c r="R285" s="58">
        <f t="shared" si="34"/>
        <v>6</v>
      </c>
    </row>
    <row r="286" spans="1:18" ht="15" hidden="1" customHeight="1" x14ac:dyDescent="0.25">
      <c r="A286" s="100">
        <v>41022</v>
      </c>
      <c r="B286" s="66" t="s">
        <v>73</v>
      </c>
      <c r="C286" s="56">
        <v>1215</v>
      </c>
      <c r="D286" s="56">
        <v>1230</v>
      </c>
      <c r="E286" s="57" t="s">
        <v>27</v>
      </c>
      <c r="F286" s="57">
        <v>3</v>
      </c>
      <c r="G286" s="101">
        <v>59</v>
      </c>
      <c r="H286" s="101">
        <v>4</v>
      </c>
      <c r="I286" s="101">
        <v>15</v>
      </c>
      <c r="J286" s="101">
        <v>17</v>
      </c>
      <c r="K286" s="57">
        <f t="shared" si="39"/>
        <v>95</v>
      </c>
      <c r="L286" s="57">
        <f t="shared" si="35"/>
        <v>59</v>
      </c>
      <c r="M286" s="57">
        <f t="shared" si="36"/>
        <v>8</v>
      </c>
      <c r="N286" s="57">
        <f t="shared" si="37"/>
        <v>38</v>
      </c>
      <c r="O286" s="57">
        <f t="shared" si="38"/>
        <v>9</v>
      </c>
      <c r="P286" s="57">
        <f t="shared" si="40"/>
        <v>114</v>
      </c>
      <c r="Q286" s="57">
        <f t="shared" si="32"/>
        <v>105</v>
      </c>
      <c r="R286" s="58">
        <f t="shared" si="34"/>
        <v>9</v>
      </c>
    </row>
    <row r="287" spans="1:18" ht="15" hidden="1" customHeight="1" x14ac:dyDescent="0.25">
      <c r="A287" s="100">
        <v>41022</v>
      </c>
      <c r="B287" s="66" t="s">
        <v>73</v>
      </c>
      <c r="C287" s="56">
        <v>1230</v>
      </c>
      <c r="D287" s="56">
        <v>1245</v>
      </c>
      <c r="E287" s="57" t="s">
        <v>27</v>
      </c>
      <c r="F287" s="57">
        <v>3</v>
      </c>
      <c r="G287" s="101">
        <v>73</v>
      </c>
      <c r="H287" s="101">
        <v>2</v>
      </c>
      <c r="I287" s="101">
        <v>7</v>
      </c>
      <c r="J287" s="101">
        <v>21</v>
      </c>
      <c r="K287" s="57">
        <f t="shared" si="39"/>
        <v>103</v>
      </c>
      <c r="L287" s="57">
        <f t="shared" si="35"/>
        <v>73</v>
      </c>
      <c r="M287" s="57">
        <f t="shared" si="36"/>
        <v>4</v>
      </c>
      <c r="N287" s="57">
        <f t="shared" si="37"/>
        <v>18</v>
      </c>
      <c r="O287" s="57">
        <f t="shared" si="38"/>
        <v>11</v>
      </c>
      <c r="P287" s="57">
        <f t="shared" si="40"/>
        <v>106</v>
      </c>
      <c r="Q287" s="57">
        <f t="shared" si="32"/>
        <v>95</v>
      </c>
      <c r="R287" s="58">
        <f t="shared" si="34"/>
        <v>11</v>
      </c>
    </row>
    <row r="288" spans="1:18" ht="15" hidden="1" customHeight="1" x14ac:dyDescent="0.25">
      <c r="A288" s="100">
        <v>41022</v>
      </c>
      <c r="B288" s="66" t="s">
        <v>73</v>
      </c>
      <c r="C288" s="56">
        <v>1245</v>
      </c>
      <c r="D288" s="56">
        <v>1300</v>
      </c>
      <c r="E288" s="57" t="s">
        <v>27</v>
      </c>
      <c r="F288" s="57">
        <v>3</v>
      </c>
      <c r="G288" s="101">
        <v>78</v>
      </c>
      <c r="H288" s="101">
        <v>2</v>
      </c>
      <c r="I288" s="101">
        <v>5</v>
      </c>
      <c r="J288" s="101">
        <v>22</v>
      </c>
      <c r="K288" s="57">
        <f t="shared" si="39"/>
        <v>107</v>
      </c>
      <c r="L288" s="57">
        <f t="shared" si="35"/>
        <v>78</v>
      </c>
      <c r="M288" s="57">
        <f t="shared" si="36"/>
        <v>4</v>
      </c>
      <c r="N288" s="57">
        <f t="shared" si="37"/>
        <v>13</v>
      </c>
      <c r="O288" s="57">
        <f t="shared" si="38"/>
        <v>11</v>
      </c>
      <c r="P288" s="57">
        <f t="shared" si="40"/>
        <v>106</v>
      </c>
      <c r="Q288" s="57">
        <f t="shared" si="32"/>
        <v>95</v>
      </c>
      <c r="R288" s="58">
        <f t="shared" si="34"/>
        <v>11</v>
      </c>
    </row>
    <row r="289" spans="1:18" ht="15" hidden="1" customHeight="1" x14ac:dyDescent="0.25">
      <c r="A289" s="100">
        <v>41022</v>
      </c>
      <c r="B289" s="66" t="s">
        <v>73</v>
      </c>
      <c r="C289" s="56">
        <v>1300</v>
      </c>
      <c r="D289" s="56">
        <v>1315</v>
      </c>
      <c r="E289" s="57" t="s">
        <v>27</v>
      </c>
      <c r="F289" s="57">
        <v>3</v>
      </c>
      <c r="G289" s="101">
        <v>73</v>
      </c>
      <c r="H289" s="101">
        <v>2</v>
      </c>
      <c r="I289" s="101">
        <v>9</v>
      </c>
      <c r="J289" s="101">
        <v>18</v>
      </c>
      <c r="K289" s="57">
        <f t="shared" si="39"/>
        <v>102</v>
      </c>
      <c r="L289" s="57">
        <f t="shared" si="35"/>
        <v>73</v>
      </c>
      <c r="M289" s="57">
        <f t="shared" si="36"/>
        <v>4</v>
      </c>
      <c r="N289" s="57">
        <f t="shared" si="37"/>
        <v>23</v>
      </c>
      <c r="O289" s="57">
        <f t="shared" si="38"/>
        <v>9</v>
      </c>
      <c r="P289" s="57">
        <f t="shared" si="40"/>
        <v>109</v>
      </c>
      <c r="Q289" s="57">
        <f t="shared" ref="Q289:Q352" si="41">SUM(L289:N289)</f>
        <v>100</v>
      </c>
      <c r="R289" s="58">
        <f t="shared" si="34"/>
        <v>9</v>
      </c>
    </row>
    <row r="290" spans="1:18" ht="15" hidden="1" customHeight="1" x14ac:dyDescent="0.25">
      <c r="A290" s="100">
        <v>41022</v>
      </c>
      <c r="B290" s="66" t="s">
        <v>73</v>
      </c>
      <c r="C290" s="56">
        <v>1315</v>
      </c>
      <c r="D290" s="56">
        <v>1330</v>
      </c>
      <c r="E290" s="57" t="s">
        <v>27</v>
      </c>
      <c r="F290" s="57">
        <v>3</v>
      </c>
      <c r="G290" s="101">
        <v>66</v>
      </c>
      <c r="H290" s="101">
        <v>2</v>
      </c>
      <c r="I290" s="101">
        <v>7</v>
      </c>
      <c r="J290" s="101">
        <v>9</v>
      </c>
      <c r="K290" s="57">
        <f t="shared" si="39"/>
        <v>84</v>
      </c>
      <c r="L290" s="57">
        <f t="shared" si="35"/>
        <v>66</v>
      </c>
      <c r="M290" s="57">
        <f t="shared" si="36"/>
        <v>4</v>
      </c>
      <c r="N290" s="57">
        <f t="shared" si="37"/>
        <v>18</v>
      </c>
      <c r="O290" s="57">
        <f t="shared" si="38"/>
        <v>5</v>
      </c>
      <c r="P290" s="57">
        <f t="shared" si="40"/>
        <v>93</v>
      </c>
      <c r="Q290" s="57">
        <f t="shared" si="41"/>
        <v>88</v>
      </c>
      <c r="R290" s="58">
        <f t="shared" si="34"/>
        <v>5</v>
      </c>
    </row>
    <row r="291" spans="1:18" ht="15" hidden="1" customHeight="1" x14ac:dyDescent="0.25">
      <c r="A291" s="100">
        <v>41022</v>
      </c>
      <c r="B291" s="66" t="s">
        <v>73</v>
      </c>
      <c r="C291" s="56">
        <v>1330</v>
      </c>
      <c r="D291" s="56">
        <v>1345</v>
      </c>
      <c r="E291" s="57" t="s">
        <v>27</v>
      </c>
      <c r="F291" s="57">
        <v>3</v>
      </c>
      <c r="G291" s="101">
        <v>98</v>
      </c>
      <c r="H291" s="101">
        <v>5</v>
      </c>
      <c r="I291" s="101">
        <v>5</v>
      </c>
      <c r="J291" s="101">
        <v>3</v>
      </c>
      <c r="K291" s="57">
        <f t="shared" si="39"/>
        <v>111</v>
      </c>
      <c r="L291" s="57">
        <f t="shared" si="35"/>
        <v>98</v>
      </c>
      <c r="M291" s="57">
        <f t="shared" si="36"/>
        <v>10</v>
      </c>
      <c r="N291" s="57">
        <f t="shared" si="37"/>
        <v>13</v>
      </c>
      <c r="O291" s="57">
        <f t="shared" si="38"/>
        <v>2</v>
      </c>
      <c r="P291" s="57">
        <f t="shared" si="40"/>
        <v>123</v>
      </c>
      <c r="Q291" s="57">
        <f t="shared" si="41"/>
        <v>121</v>
      </c>
      <c r="R291" s="58">
        <f t="shared" si="34"/>
        <v>2</v>
      </c>
    </row>
    <row r="292" spans="1:18" ht="15" hidden="1" customHeight="1" x14ac:dyDescent="0.25">
      <c r="A292" s="100">
        <v>41022</v>
      </c>
      <c r="B292" s="66" t="s">
        <v>73</v>
      </c>
      <c r="C292" s="56">
        <v>1345</v>
      </c>
      <c r="D292" s="56">
        <v>1400</v>
      </c>
      <c r="E292" s="57" t="s">
        <v>27</v>
      </c>
      <c r="F292" s="57">
        <v>3</v>
      </c>
      <c r="G292" s="101">
        <v>67</v>
      </c>
      <c r="H292" s="101">
        <v>2</v>
      </c>
      <c r="I292" s="101">
        <v>8</v>
      </c>
      <c r="J292" s="101">
        <v>9</v>
      </c>
      <c r="K292" s="57">
        <f t="shared" si="39"/>
        <v>86</v>
      </c>
      <c r="L292" s="57">
        <f t="shared" si="35"/>
        <v>67</v>
      </c>
      <c r="M292" s="57">
        <f t="shared" si="36"/>
        <v>4</v>
      </c>
      <c r="N292" s="57">
        <f t="shared" si="37"/>
        <v>20</v>
      </c>
      <c r="O292" s="57">
        <f t="shared" si="38"/>
        <v>5</v>
      </c>
      <c r="P292" s="57">
        <f t="shared" si="40"/>
        <v>96</v>
      </c>
      <c r="Q292" s="57">
        <f t="shared" si="41"/>
        <v>91</v>
      </c>
      <c r="R292" s="58">
        <f t="shared" si="34"/>
        <v>5</v>
      </c>
    </row>
    <row r="293" spans="1:18" ht="15" hidden="1" customHeight="1" x14ac:dyDescent="0.25">
      <c r="A293" s="100">
        <v>41022</v>
      </c>
      <c r="B293" s="66" t="s">
        <v>73</v>
      </c>
      <c r="C293" s="56">
        <v>1400</v>
      </c>
      <c r="D293" s="56">
        <v>1415</v>
      </c>
      <c r="E293" s="57" t="s">
        <v>27</v>
      </c>
      <c r="F293" s="57">
        <v>3</v>
      </c>
      <c r="G293" s="101">
        <v>72</v>
      </c>
      <c r="H293" s="101">
        <v>2</v>
      </c>
      <c r="I293" s="101">
        <v>7</v>
      </c>
      <c r="J293" s="101">
        <v>12</v>
      </c>
      <c r="K293" s="57">
        <f t="shared" si="39"/>
        <v>93</v>
      </c>
      <c r="L293" s="57">
        <f t="shared" si="35"/>
        <v>72</v>
      </c>
      <c r="M293" s="57">
        <f t="shared" si="36"/>
        <v>4</v>
      </c>
      <c r="N293" s="57">
        <f t="shared" si="37"/>
        <v>18</v>
      </c>
      <c r="O293" s="57">
        <f t="shared" si="38"/>
        <v>6</v>
      </c>
      <c r="P293" s="57">
        <f t="shared" si="40"/>
        <v>100</v>
      </c>
      <c r="Q293" s="57">
        <f t="shared" si="41"/>
        <v>94</v>
      </c>
      <c r="R293" s="58">
        <f t="shared" si="34"/>
        <v>6</v>
      </c>
    </row>
    <row r="294" spans="1:18" ht="15" hidden="1" customHeight="1" x14ac:dyDescent="0.25">
      <c r="A294" s="100">
        <v>41022</v>
      </c>
      <c r="B294" s="66" t="s">
        <v>73</v>
      </c>
      <c r="C294" s="56">
        <v>1415</v>
      </c>
      <c r="D294" s="56">
        <v>1430</v>
      </c>
      <c r="E294" s="57" t="s">
        <v>27</v>
      </c>
      <c r="F294" s="57">
        <v>3</v>
      </c>
      <c r="G294" s="101">
        <v>88</v>
      </c>
      <c r="H294" s="101">
        <v>4</v>
      </c>
      <c r="I294" s="101">
        <v>7</v>
      </c>
      <c r="J294" s="101">
        <v>9</v>
      </c>
      <c r="K294" s="57">
        <f t="shared" si="39"/>
        <v>108</v>
      </c>
      <c r="L294" s="57">
        <f t="shared" si="35"/>
        <v>88</v>
      </c>
      <c r="M294" s="57">
        <f t="shared" si="36"/>
        <v>8</v>
      </c>
      <c r="N294" s="57">
        <f t="shared" si="37"/>
        <v>18</v>
      </c>
      <c r="O294" s="57">
        <f t="shared" si="38"/>
        <v>5</v>
      </c>
      <c r="P294" s="57">
        <f t="shared" si="40"/>
        <v>119</v>
      </c>
      <c r="Q294" s="57">
        <f t="shared" si="41"/>
        <v>114</v>
      </c>
      <c r="R294" s="58">
        <f t="shared" si="34"/>
        <v>5</v>
      </c>
    </row>
    <row r="295" spans="1:18" ht="15" hidden="1" customHeight="1" x14ac:dyDescent="0.25">
      <c r="A295" s="100">
        <v>41022</v>
      </c>
      <c r="B295" s="66" t="s">
        <v>73</v>
      </c>
      <c r="C295" s="56">
        <v>1430</v>
      </c>
      <c r="D295" s="56">
        <v>1445</v>
      </c>
      <c r="E295" s="57" t="s">
        <v>27</v>
      </c>
      <c r="F295" s="57">
        <v>3</v>
      </c>
      <c r="G295" s="101">
        <v>83</v>
      </c>
      <c r="H295" s="101">
        <v>7</v>
      </c>
      <c r="I295" s="101">
        <v>6</v>
      </c>
      <c r="J295" s="101">
        <v>9</v>
      </c>
      <c r="K295" s="57">
        <f t="shared" si="39"/>
        <v>105</v>
      </c>
      <c r="L295" s="57">
        <f t="shared" si="35"/>
        <v>83</v>
      </c>
      <c r="M295" s="57">
        <f t="shared" si="36"/>
        <v>14</v>
      </c>
      <c r="N295" s="57">
        <f t="shared" si="37"/>
        <v>15</v>
      </c>
      <c r="O295" s="57">
        <f t="shared" si="38"/>
        <v>5</v>
      </c>
      <c r="P295" s="57">
        <f t="shared" si="40"/>
        <v>117</v>
      </c>
      <c r="Q295" s="57">
        <f t="shared" si="41"/>
        <v>112</v>
      </c>
      <c r="R295" s="58">
        <f t="shared" si="34"/>
        <v>5</v>
      </c>
    </row>
    <row r="296" spans="1:18" ht="15" hidden="1" customHeight="1" x14ac:dyDescent="0.25">
      <c r="A296" s="100">
        <v>41022</v>
      </c>
      <c r="B296" s="66" t="s">
        <v>73</v>
      </c>
      <c r="C296" s="56">
        <v>1445</v>
      </c>
      <c r="D296" s="56">
        <v>1500</v>
      </c>
      <c r="E296" s="57" t="s">
        <v>27</v>
      </c>
      <c r="F296" s="57">
        <v>3</v>
      </c>
      <c r="G296" s="101">
        <v>92</v>
      </c>
      <c r="H296" s="101">
        <v>5</v>
      </c>
      <c r="I296" s="101">
        <v>1</v>
      </c>
      <c r="J296" s="101">
        <v>10</v>
      </c>
      <c r="K296" s="57">
        <f t="shared" si="39"/>
        <v>108</v>
      </c>
      <c r="L296" s="57">
        <f t="shared" si="35"/>
        <v>92</v>
      </c>
      <c r="M296" s="57">
        <f t="shared" si="36"/>
        <v>10</v>
      </c>
      <c r="N296" s="57">
        <f t="shared" si="37"/>
        <v>3</v>
      </c>
      <c r="O296" s="57">
        <f t="shared" si="38"/>
        <v>5</v>
      </c>
      <c r="P296" s="57">
        <f t="shared" si="40"/>
        <v>110</v>
      </c>
      <c r="Q296" s="57">
        <f t="shared" si="41"/>
        <v>105</v>
      </c>
      <c r="R296" s="58">
        <f t="shared" si="34"/>
        <v>5</v>
      </c>
    </row>
    <row r="297" spans="1:18" ht="15" hidden="1" customHeight="1" x14ac:dyDescent="0.25">
      <c r="A297" s="100">
        <v>41022</v>
      </c>
      <c r="B297" s="66" t="s">
        <v>73</v>
      </c>
      <c r="C297" s="56">
        <v>1500</v>
      </c>
      <c r="D297" s="56">
        <v>1515</v>
      </c>
      <c r="E297" s="57" t="s">
        <v>27</v>
      </c>
      <c r="F297" s="57">
        <v>3</v>
      </c>
      <c r="G297" s="101">
        <v>96</v>
      </c>
      <c r="H297" s="101">
        <v>4</v>
      </c>
      <c r="I297" s="101">
        <v>1</v>
      </c>
      <c r="J297" s="101">
        <v>21</v>
      </c>
      <c r="K297" s="57">
        <f t="shared" si="39"/>
        <v>122</v>
      </c>
      <c r="L297" s="57">
        <f t="shared" si="35"/>
        <v>96</v>
      </c>
      <c r="M297" s="57">
        <f t="shared" si="36"/>
        <v>8</v>
      </c>
      <c r="N297" s="57">
        <f t="shared" si="37"/>
        <v>3</v>
      </c>
      <c r="O297" s="57">
        <f t="shared" si="38"/>
        <v>11</v>
      </c>
      <c r="P297" s="57">
        <f t="shared" si="40"/>
        <v>118</v>
      </c>
      <c r="Q297" s="57">
        <f t="shared" si="41"/>
        <v>107</v>
      </c>
      <c r="R297" s="58">
        <f t="shared" si="34"/>
        <v>11</v>
      </c>
    </row>
    <row r="298" spans="1:18" ht="15" hidden="1" customHeight="1" x14ac:dyDescent="0.25">
      <c r="A298" s="100">
        <v>41022</v>
      </c>
      <c r="B298" s="66" t="s">
        <v>73</v>
      </c>
      <c r="C298" s="56">
        <v>1515</v>
      </c>
      <c r="D298" s="56">
        <v>1530</v>
      </c>
      <c r="E298" s="57" t="s">
        <v>27</v>
      </c>
      <c r="F298" s="57">
        <v>3</v>
      </c>
      <c r="G298" s="101">
        <v>84</v>
      </c>
      <c r="H298" s="101">
        <v>2</v>
      </c>
      <c r="I298" s="101">
        <v>3</v>
      </c>
      <c r="J298" s="101">
        <v>19</v>
      </c>
      <c r="K298" s="57">
        <f t="shared" si="39"/>
        <v>108</v>
      </c>
      <c r="L298" s="57">
        <f t="shared" si="35"/>
        <v>84</v>
      </c>
      <c r="M298" s="57">
        <f t="shared" si="36"/>
        <v>4</v>
      </c>
      <c r="N298" s="57">
        <f t="shared" si="37"/>
        <v>8</v>
      </c>
      <c r="O298" s="57">
        <f t="shared" si="38"/>
        <v>10</v>
      </c>
      <c r="P298" s="57">
        <f t="shared" si="40"/>
        <v>106</v>
      </c>
      <c r="Q298" s="57">
        <f t="shared" si="41"/>
        <v>96</v>
      </c>
      <c r="R298" s="58">
        <f t="shared" si="34"/>
        <v>10</v>
      </c>
    </row>
    <row r="299" spans="1:18" ht="15" hidden="1" customHeight="1" x14ac:dyDescent="0.25">
      <c r="A299" s="100">
        <v>41022</v>
      </c>
      <c r="B299" s="66" t="s">
        <v>73</v>
      </c>
      <c r="C299" s="56">
        <v>1530</v>
      </c>
      <c r="D299" s="56">
        <v>1545</v>
      </c>
      <c r="E299" s="57" t="s">
        <v>27</v>
      </c>
      <c r="F299" s="57">
        <v>3</v>
      </c>
      <c r="G299" s="101">
        <v>75</v>
      </c>
      <c r="H299" s="101">
        <v>4</v>
      </c>
      <c r="I299" s="101">
        <v>9</v>
      </c>
      <c r="J299" s="101">
        <v>15</v>
      </c>
      <c r="K299" s="57">
        <f t="shared" si="39"/>
        <v>103</v>
      </c>
      <c r="L299" s="57">
        <f t="shared" si="35"/>
        <v>75</v>
      </c>
      <c r="M299" s="57">
        <f t="shared" si="36"/>
        <v>8</v>
      </c>
      <c r="N299" s="57">
        <f t="shared" si="37"/>
        <v>23</v>
      </c>
      <c r="O299" s="57">
        <f t="shared" si="38"/>
        <v>8</v>
      </c>
      <c r="P299" s="57">
        <f t="shared" si="40"/>
        <v>114</v>
      </c>
      <c r="Q299" s="57">
        <f t="shared" si="41"/>
        <v>106</v>
      </c>
      <c r="R299" s="58">
        <f t="shared" si="34"/>
        <v>8</v>
      </c>
    </row>
    <row r="300" spans="1:18" ht="15" hidden="1" customHeight="1" x14ac:dyDescent="0.25">
      <c r="A300" s="100">
        <v>41022</v>
      </c>
      <c r="B300" s="66" t="s">
        <v>73</v>
      </c>
      <c r="C300" s="56">
        <v>1545</v>
      </c>
      <c r="D300" s="56">
        <v>1600</v>
      </c>
      <c r="E300" s="57" t="s">
        <v>27</v>
      </c>
      <c r="F300" s="57">
        <v>3</v>
      </c>
      <c r="G300" s="101">
        <v>86</v>
      </c>
      <c r="H300" s="101">
        <v>4</v>
      </c>
      <c r="I300" s="101">
        <v>3</v>
      </c>
      <c r="J300" s="101">
        <v>18</v>
      </c>
      <c r="K300" s="57">
        <f t="shared" si="39"/>
        <v>111</v>
      </c>
      <c r="L300" s="57">
        <f t="shared" si="35"/>
        <v>86</v>
      </c>
      <c r="M300" s="57">
        <f t="shared" si="36"/>
        <v>8</v>
      </c>
      <c r="N300" s="57">
        <f t="shared" si="37"/>
        <v>8</v>
      </c>
      <c r="O300" s="57">
        <f t="shared" si="38"/>
        <v>9</v>
      </c>
      <c r="P300" s="57">
        <f t="shared" si="40"/>
        <v>111</v>
      </c>
      <c r="Q300" s="57">
        <f t="shared" si="41"/>
        <v>102</v>
      </c>
      <c r="R300" s="58">
        <f t="shared" si="34"/>
        <v>9</v>
      </c>
    </row>
    <row r="301" spans="1:18" ht="15" hidden="1" customHeight="1" x14ac:dyDescent="0.25">
      <c r="A301" s="100">
        <v>41022</v>
      </c>
      <c r="B301" s="66" t="s">
        <v>73</v>
      </c>
      <c r="C301" s="56">
        <v>1600</v>
      </c>
      <c r="D301" s="56">
        <v>1615</v>
      </c>
      <c r="E301" s="57" t="s">
        <v>27</v>
      </c>
      <c r="F301" s="57">
        <v>3</v>
      </c>
      <c r="G301" s="101">
        <v>72</v>
      </c>
      <c r="H301" s="101">
        <v>2</v>
      </c>
      <c r="I301" s="101">
        <v>12</v>
      </c>
      <c r="J301" s="101">
        <v>21</v>
      </c>
      <c r="K301" s="57">
        <f t="shared" si="39"/>
        <v>107</v>
      </c>
      <c r="L301" s="57">
        <f t="shared" si="35"/>
        <v>72</v>
      </c>
      <c r="M301" s="57">
        <f t="shared" si="36"/>
        <v>4</v>
      </c>
      <c r="N301" s="57">
        <f t="shared" si="37"/>
        <v>30</v>
      </c>
      <c r="O301" s="57">
        <f t="shared" si="38"/>
        <v>11</v>
      </c>
      <c r="P301" s="57">
        <f t="shared" si="40"/>
        <v>117</v>
      </c>
      <c r="Q301" s="57">
        <f t="shared" si="41"/>
        <v>106</v>
      </c>
      <c r="R301" s="58">
        <f t="shared" si="34"/>
        <v>11</v>
      </c>
    </row>
    <row r="302" spans="1:18" ht="15" hidden="1" customHeight="1" x14ac:dyDescent="0.25">
      <c r="A302" s="100">
        <v>41022</v>
      </c>
      <c r="B302" s="66" t="s">
        <v>73</v>
      </c>
      <c r="C302" s="56">
        <v>1615</v>
      </c>
      <c r="D302" s="56">
        <v>1630</v>
      </c>
      <c r="E302" s="57" t="s">
        <v>27</v>
      </c>
      <c r="F302" s="57">
        <v>3</v>
      </c>
      <c r="G302" s="101">
        <v>83</v>
      </c>
      <c r="H302" s="101">
        <v>3</v>
      </c>
      <c r="I302" s="101">
        <v>2</v>
      </c>
      <c r="J302" s="101">
        <v>11</v>
      </c>
      <c r="K302" s="57">
        <f t="shared" si="39"/>
        <v>99</v>
      </c>
      <c r="L302" s="57">
        <f t="shared" si="35"/>
        <v>83</v>
      </c>
      <c r="M302" s="57">
        <f t="shared" si="36"/>
        <v>6</v>
      </c>
      <c r="N302" s="57">
        <f t="shared" si="37"/>
        <v>5</v>
      </c>
      <c r="O302" s="57">
        <f t="shared" si="38"/>
        <v>6</v>
      </c>
      <c r="P302" s="57">
        <f t="shared" si="40"/>
        <v>100</v>
      </c>
      <c r="Q302" s="57">
        <f t="shared" si="41"/>
        <v>94</v>
      </c>
      <c r="R302" s="58">
        <f t="shared" si="34"/>
        <v>6</v>
      </c>
    </row>
    <row r="303" spans="1:18" ht="15" hidden="1" customHeight="1" x14ac:dyDescent="0.25">
      <c r="A303" s="100">
        <v>41022</v>
      </c>
      <c r="B303" s="66" t="s">
        <v>73</v>
      </c>
      <c r="C303" s="56">
        <v>1630</v>
      </c>
      <c r="D303" s="56">
        <v>1645</v>
      </c>
      <c r="E303" s="57" t="s">
        <v>27</v>
      </c>
      <c r="F303" s="57">
        <v>3</v>
      </c>
      <c r="G303" s="101">
        <v>77</v>
      </c>
      <c r="H303" s="101">
        <v>3</v>
      </c>
      <c r="I303" s="101">
        <v>7</v>
      </c>
      <c r="J303" s="101">
        <v>12</v>
      </c>
      <c r="K303" s="57">
        <f t="shared" si="39"/>
        <v>99</v>
      </c>
      <c r="L303" s="57">
        <f t="shared" si="35"/>
        <v>77</v>
      </c>
      <c r="M303" s="57">
        <f t="shared" si="36"/>
        <v>6</v>
      </c>
      <c r="N303" s="57">
        <f t="shared" si="37"/>
        <v>18</v>
      </c>
      <c r="O303" s="57">
        <f t="shared" si="38"/>
        <v>6</v>
      </c>
      <c r="P303" s="57">
        <f t="shared" si="40"/>
        <v>107</v>
      </c>
      <c r="Q303" s="57">
        <f t="shared" si="41"/>
        <v>101</v>
      </c>
      <c r="R303" s="58">
        <f t="shared" si="34"/>
        <v>6</v>
      </c>
    </row>
    <row r="304" spans="1:18" ht="15" hidden="1" customHeight="1" x14ac:dyDescent="0.25">
      <c r="A304" s="100">
        <v>41022</v>
      </c>
      <c r="B304" s="66" t="s">
        <v>73</v>
      </c>
      <c r="C304" s="56">
        <v>1645</v>
      </c>
      <c r="D304" s="56">
        <v>1700</v>
      </c>
      <c r="E304" s="57" t="s">
        <v>27</v>
      </c>
      <c r="F304" s="57">
        <v>3</v>
      </c>
      <c r="G304" s="101">
        <v>70</v>
      </c>
      <c r="H304" s="101">
        <v>4</v>
      </c>
      <c r="I304" s="101">
        <v>5</v>
      </c>
      <c r="J304" s="101">
        <v>20</v>
      </c>
      <c r="K304" s="57">
        <f t="shared" si="39"/>
        <v>99</v>
      </c>
      <c r="L304" s="57">
        <f t="shared" si="35"/>
        <v>70</v>
      </c>
      <c r="M304" s="57">
        <f t="shared" si="36"/>
        <v>8</v>
      </c>
      <c r="N304" s="57">
        <f t="shared" si="37"/>
        <v>13</v>
      </c>
      <c r="O304" s="57">
        <f t="shared" si="38"/>
        <v>10</v>
      </c>
      <c r="P304" s="57">
        <f t="shared" si="40"/>
        <v>101</v>
      </c>
      <c r="Q304" s="57">
        <f t="shared" si="41"/>
        <v>91</v>
      </c>
      <c r="R304" s="58">
        <f t="shared" si="34"/>
        <v>10</v>
      </c>
    </row>
    <row r="305" spans="1:18" ht="15" hidden="1" customHeight="1" x14ac:dyDescent="0.25">
      <c r="A305" s="100">
        <v>41022</v>
      </c>
      <c r="B305" s="66" t="s">
        <v>73</v>
      </c>
      <c r="C305" s="56">
        <v>1700</v>
      </c>
      <c r="D305" s="56">
        <v>1715</v>
      </c>
      <c r="E305" s="57" t="s">
        <v>27</v>
      </c>
      <c r="F305" s="57">
        <v>3</v>
      </c>
      <c r="G305" s="101">
        <v>71</v>
      </c>
      <c r="H305" s="101">
        <v>3</v>
      </c>
      <c r="I305" s="101">
        <v>4</v>
      </c>
      <c r="J305" s="101">
        <v>15</v>
      </c>
      <c r="K305" s="57">
        <f t="shared" si="39"/>
        <v>93</v>
      </c>
      <c r="L305" s="57">
        <f t="shared" si="35"/>
        <v>71</v>
      </c>
      <c r="M305" s="57">
        <f t="shared" si="36"/>
        <v>6</v>
      </c>
      <c r="N305" s="57">
        <f t="shared" si="37"/>
        <v>10</v>
      </c>
      <c r="O305" s="57">
        <f t="shared" si="38"/>
        <v>8</v>
      </c>
      <c r="P305" s="57">
        <f t="shared" si="40"/>
        <v>95</v>
      </c>
      <c r="Q305" s="57">
        <f t="shared" si="41"/>
        <v>87</v>
      </c>
      <c r="R305" s="58">
        <f t="shared" si="34"/>
        <v>8</v>
      </c>
    </row>
    <row r="306" spans="1:18" ht="15" hidden="1" customHeight="1" x14ac:dyDescent="0.25">
      <c r="A306" s="100">
        <v>41022</v>
      </c>
      <c r="B306" s="66" t="s">
        <v>73</v>
      </c>
      <c r="C306" s="56">
        <v>1715</v>
      </c>
      <c r="D306" s="56">
        <v>1730</v>
      </c>
      <c r="E306" s="57" t="s">
        <v>27</v>
      </c>
      <c r="F306" s="57">
        <v>3</v>
      </c>
      <c r="G306" s="101">
        <v>53</v>
      </c>
      <c r="H306" s="101">
        <v>2</v>
      </c>
      <c r="I306" s="101">
        <v>8</v>
      </c>
      <c r="J306" s="101">
        <v>10</v>
      </c>
      <c r="K306" s="57">
        <f t="shared" si="39"/>
        <v>73</v>
      </c>
      <c r="L306" s="57">
        <f t="shared" si="35"/>
        <v>53</v>
      </c>
      <c r="M306" s="57">
        <f t="shared" si="36"/>
        <v>4</v>
      </c>
      <c r="N306" s="57">
        <f t="shared" si="37"/>
        <v>20</v>
      </c>
      <c r="O306" s="57">
        <f t="shared" si="38"/>
        <v>5</v>
      </c>
      <c r="P306" s="57">
        <f t="shared" si="40"/>
        <v>82</v>
      </c>
      <c r="Q306" s="57">
        <f t="shared" si="41"/>
        <v>77</v>
      </c>
      <c r="R306" s="58">
        <f t="shared" si="34"/>
        <v>5</v>
      </c>
    </row>
    <row r="307" spans="1:18" ht="15" hidden="1" customHeight="1" x14ac:dyDescent="0.25">
      <c r="A307" s="100">
        <v>41022</v>
      </c>
      <c r="B307" s="66" t="s">
        <v>73</v>
      </c>
      <c r="C307" s="56">
        <v>1730</v>
      </c>
      <c r="D307" s="56">
        <v>1745</v>
      </c>
      <c r="E307" s="57" t="s">
        <v>27</v>
      </c>
      <c r="F307" s="57">
        <v>3</v>
      </c>
      <c r="G307" s="101">
        <v>53</v>
      </c>
      <c r="H307" s="101">
        <v>1</v>
      </c>
      <c r="I307" s="101">
        <v>7</v>
      </c>
      <c r="J307" s="101">
        <v>12</v>
      </c>
      <c r="K307" s="57">
        <f t="shared" si="39"/>
        <v>73</v>
      </c>
      <c r="L307" s="57">
        <f t="shared" si="35"/>
        <v>53</v>
      </c>
      <c r="M307" s="57">
        <f t="shared" si="36"/>
        <v>2</v>
      </c>
      <c r="N307" s="57">
        <f t="shared" si="37"/>
        <v>18</v>
      </c>
      <c r="O307" s="57">
        <f t="shared" si="38"/>
        <v>6</v>
      </c>
      <c r="P307" s="57">
        <f t="shared" si="40"/>
        <v>79</v>
      </c>
      <c r="Q307" s="57">
        <f t="shared" si="41"/>
        <v>73</v>
      </c>
      <c r="R307" s="58">
        <f t="shared" si="34"/>
        <v>6</v>
      </c>
    </row>
    <row r="308" spans="1:18" ht="15" hidden="1" customHeight="1" x14ac:dyDescent="0.25">
      <c r="A308" s="100">
        <v>41022</v>
      </c>
      <c r="B308" s="66" t="s">
        <v>73</v>
      </c>
      <c r="C308" s="56">
        <v>1745</v>
      </c>
      <c r="D308" s="56">
        <v>1800</v>
      </c>
      <c r="E308" s="57" t="s">
        <v>27</v>
      </c>
      <c r="F308" s="57">
        <v>3</v>
      </c>
      <c r="G308" s="101">
        <v>44</v>
      </c>
      <c r="H308" s="101">
        <v>3</v>
      </c>
      <c r="I308" s="101">
        <v>9</v>
      </c>
      <c r="J308" s="101">
        <v>10</v>
      </c>
      <c r="K308" s="57">
        <f t="shared" si="39"/>
        <v>66</v>
      </c>
      <c r="L308" s="57">
        <f t="shared" si="35"/>
        <v>44</v>
      </c>
      <c r="M308" s="57">
        <f t="shared" si="36"/>
        <v>6</v>
      </c>
      <c r="N308" s="57">
        <f t="shared" si="37"/>
        <v>23</v>
      </c>
      <c r="O308" s="57">
        <f t="shared" si="38"/>
        <v>5</v>
      </c>
      <c r="P308" s="57">
        <f t="shared" si="40"/>
        <v>78</v>
      </c>
      <c r="Q308" s="57">
        <f t="shared" si="41"/>
        <v>73</v>
      </c>
      <c r="R308" s="58">
        <f t="shared" si="34"/>
        <v>5</v>
      </c>
    </row>
    <row r="309" spans="1:18" ht="15" hidden="1" customHeight="1" x14ac:dyDescent="0.25">
      <c r="A309" s="100">
        <v>41022</v>
      </c>
      <c r="B309" s="66" t="s">
        <v>73</v>
      </c>
      <c r="C309" s="56">
        <v>1800</v>
      </c>
      <c r="D309" s="56">
        <v>1815</v>
      </c>
      <c r="E309" s="57" t="s">
        <v>27</v>
      </c>
      <c r="F309" s="57">
        <v>3</v>
      </c>
      <c r="G309" s="101">
        <v>49</v>
      </c>
      <c r="H309" s="101">
        <v>3</v>
      </c>
      <c r="I309" s="101">
        <v>3</v>
      </c>
      <c r="J309" s="101">
        <v>7</v>
      </c>
      <c r="K309" s="57">
        <f t="shared" si="39"/>
        <v>62</v>
      </c>
      <c r="L309" s="57">
        <f t="shared" si="35"/>
        <v>49</v>
      </c>
      <c r="M309" s="57">
        <f t="shared" si="36"/>
        <v>6</v>
      </c>
      <c r="N309" s="57">
        <f t="shared" si="37"/>
        <v>8</v>
      </c>
      <c r="O309" s="57">
        <f t="shared" si="38"/>
        <v>4</v>
      </c>
      <c r="P309" s="57">
        <f t="shared" si="40"/>
        <v>67</v>
      </c>
      <c r="Q309" s="57">
        <f t="shared" si="41"/>
        <v>63</v>
      </c>
      <c r="R309" s="58">
        <f t="shared" si="34"/>
        <v>4</v>
      </c>
    </row>
    <row r="310" spans="1:18" ht="15" hidden="1" customHeight="1" x14ac:dyDescent="0.25">
      <c r="A310" s="100">
        <v>41022</v>
      </c>
      <c r="B310" s="66" t="s">
        <v>73</v>
      </c>
      <c r="C310" s="56">
        <v>1815</v>
      </c>
      <c r="D310" s="56">
        <v>1830</v>
      </c>
      <c r="E310" s="57" t="s">
        <v>27</v>
      </c>
      <c r="F310" s="57">
        <v>3</v>
      </c>
      <c r="G310" s="101">
        <v>43</v>
      </c>
      <c r="H310" s="101">
        <v>1</v>
      </c>
      <c r="I310" s="101">
        <v>2</v>
      </c>
      <c r="J310" s="101">
        <v>5</v>
      </c>
      <c r="K310" s="57">
        <f t="shared" si="39"/>
        <v>51</v>
      </c>
      <c r="L310" s="57">
        <f t="shared" si="35"/>
        <v>43</v>
      </c>
      <c r="M310" s="57">
        <f t="shared" si="36"/>
        <v>2</v>
      </c>
      <c r="N310" s="57">
        <f t="shared" si="37"/>
        <v>5</v>
      </c>
      <c r="O310" s="57">
        <f t="shared" si="38"/>
        <v>3</v>
      </c>
      <c r="P310" s="57">
        <f t="shared" si="40"/>
        <v>53</v>
      </c>
      <c r="Q310" s="57">
        <f t="shared" si="41"/>
        <v>50</v>
      </c>
      <c r="R310" s="58">
        <f t="shared" si="34"/>
        <v>3</v>
      </c>
    </row>
    <row r="311" spans="1:18" ht="15" hidden="1" customHeight="1" x14ac:dyDescent="0.25">
      <c r="A311" s="100">
        <v>41022</v>
      </c>
      <c r="B311" s="66" t="s">
        <v>73</v>
      </c>
      <c r="C311" s="56">
        <v>1830</v>
      </c>
      <c r="D311" s="56">
        <v>1845</v>
      </c>
      <c r="E311" s="57" t="s">
        <v>27</v>
      </c>
      <c r="F311" s="57">
        <v>3</v>
      </c>
      <c r="G311" s="101">
        <v>48</v>
      </c>
      <c r="H311" s="101">
        <v>2</v>
      </c>
      <c r="I311" s="101">
        <v>1</v>
      </c>
      <c r="J311" s="101">
        <v>13</v>
      </c>
      <c r="K311" s="57">
        <f t="shared" si="39"/>
        <v>64</v>
      </c>
      <c r="L311" s="57">
        <f t="shared" si="35"/>
        <v>48</v>
      </c>
      <c r="M311" s="57">
        <f t="shared" si="36"/>
        <v>4</v>
      </c>
      <c r="N311" s="57">
        <f t="shared" si="37"/>
        <v>3</v>
      </c>
      <c r="O311" s="57">
        <f t="shared" si="38"/>
        <v>7</v>
      </c>
      <c r="P311" s="57">
        <f t="shared" si="40"/>
        <v>62</v>
      </c>
      <c r="Q311" s="57">
        <f t="shared" si="41"/>
        <v>55</v>
      </c>
      <c r="R311" s="58">
        <f t="shared" si="34"/>
        <v>7</v>
      </c>
    </row>
    <row r="312" spans="1:18" ht="15" hidden="1" customHeight="1" x14ac:dyDescent="0.25">
      <c r="A312" s="100">
        <v>41022</v>
      </c>
      <c r="B312" s="66" t="s">
        <v>73</v>
      </c>
      <c r="C312" s="56">
        <v>1845</v>
      </c>
      <c r="D312" s="56">
        <v>1900</v>
      </c>
      <c r="E312" s="57" t="s">
        <v>27</v>
      </c>
      <c r="F312" s="57">
        <v>3</v>
      </c>
      <c r="G312" s="101">
        <v>34</v>
      </c>
      <c r="H312" s="101">
        <v>1</v>
      </c>
      <c r="I312" s="101">
        <v>1</v>
      </c>
      <c r="J312" s="101">
        <v>4</v>
      </c>
      <c r="K312" s="57">
        <f t="shared" si="39"/>
        <v>40</v>
      </c>
      <c r="L312" s="57">
        <f t="shared" si="35"/>
        <v>34</v>
      </c>
      <c r="M312" s="57">
        <f t="shared" si="36"/>
        <v>2</v>
      </c>
      <c r="N312" s="57">
        <f t="shared" si="37"/>
        <v>3</v>
      </c>
      <c r="O312" s="57">
        <f t="shared" si="38"/>
        <v>2</v>
      </c>
      <c r="P312" s="57">
        <f t="shared" si="40"/>
        <v>41</v>
      </c>
      <c r="Q312" s="57">
        <f t="shared" si="41"/>
        <v>39</v>
      </c>
      <c r="R312" s="58">
        <f t="shared" si="34"/>
        <v>2</v>
      </c>
    </row>
    <row r="313" spans="1:18" ht="15" hidden="1" customHeight="1" x14ac:dyDescent="0.25">
      <c r="A313" s="100">
        <v>41022</v>
      </c>
      <c r="B313" s="66" t="s">
        <v>73</v>
      </c>
      <c r="C313" s="56">
        <v>1900</v>
      </c>
      <c r="D313" s="56">
        <v>1915</v>
      </c>
      <c r="E313" s="57" t="s">
        <v>27</v>
      </c>
      <c r="F313" s="57">
        <v>3</v>
      </c>
      <c r="G313" s="101">
        <v>0</v>
      </c>
      <c r="H313" s="101">
        <v>0</v>
      </c>
      <c r="I313" s="101">
        <v>0</v>
      </c>
      <c r="J313" s="101">
        <v>0</v>
      </c>
      <c r="K313" s="57">
        <f t="shared" si="39"/>
        <v>0</v>
      </c>
      <c r="L313" s="57">
        <f t="shared" si="35"/>
        <v>0</v>
      </c>
      <c r="M313" s="57">
        <f t="shared" si="36"/>
        <v>0</v>
      </c>
      <c r="N313" s="57">
        <f t="shared" si="37"/>
        <v>0</v>
      </c>
      <c r="O313" s="57">
        <f t="shared" si="38"/>
        <v>0</v>
      </c>
      <c r="P313" s="57">
        <f t="shared" si="40"/>
        <v>0</v>
      </c>
      <c r="Q313" s="57">
        <f t="shared" si="41"/>
        <v>0</v>
      </c>
      <c r="R313" s="58">
        <f t="shared" si="34"/>
        <v>0</v>
      </c>
    </row>
    <row r="314" spans="1:18" ht="15" hidden="1" customHeight="1" x14ac:dyDescent="0.25">
      <c r="A314" s="100">
        <v>41022</v>
      </c>
      <c r="B314" s="66" t="s">
        <v>73</v>
      </c>
      <c r="C314" s="56">
        <v>1915</v>
      </c>
      <c r="D314" s="56">
        <v>1930</v>
      </c>
      <c r="E314" s="57" t="s">
        <v>27</v>
      </c>
      <c r="F314" s="57">
        <v>3</v>
      </c>
      <c r="G314" s="101">
        <v>0</v>
      </c>
      <c r="H314" s="101">
        <v>0</v>
      </c>
      <c r="I314" s="101">
        <v>0</v>
      </c>
      <c r="J314" s="101">
        <v>0</v>
      </c>
      <c r="K314" s="57">
        <f t="shared" si="39"/>
        <v>0</v>
      </c>
      <c r="L314" s="57">
        <f t="shared" si="35"/>
        <v>0</v>
      </c>
      <c r="M314" s="57">
        <f t="shared" si="36"/>
        <v>0</v>
      </c>
      <c r="N314" s="57">
        <f t="shared" si="37"/>
        <v>0</v>
      </c>
      <c r="O314" s="57">
        <f t="shared" si="38"/>
        <v>0</v>
      </c>
      <c r="P314" s="57">
        <f t="shared" si="40"/>
        <v>0</v>
      </c>
      <c r="Q314" s="57">
        <f t="shared" si="41"/>
        <v>0</v>
      </c>
      <c r="R314" s="58">
        <f t="shared" si="34"/>
        <v>0</v>
      </c>
    </row>
    <row r="315" spans="1:18" ht="15" hidden="1" customHeight="1" x14ac:dyDescent="0.25">
      <c r="A315" s="100">
        <v>41022</v>
      </c>
      <c r="B315" s="66" t="s">
        <v>73</v>
      </c>
      <c r="C315" s="56">
        <v>1930</v>
      </c>
      <c r="D315" s="56">
        <v>1945</v>
      </c>
      <c r="E315" s="57" t="s">
        <v>27</v>
      </c>
      <c r="F315" s="57">
        <v>3</v>
      </c>
      <c r="G315" s="101">
        <v>0</v>
      </c>
      <c r="H315" s="101">
        <v>0</v>
      </c>
      <c r="I315" s="101">
        <v>0</v>
      </c>
      <c r="J315" s="101">
        <v>0</v>
      </c>
      <c r="K315" s="57">
        <f t="shared" si="39"/>
        <v>0</v>
      </c>
      <c r="L315" s="57">
        <f t="shared" si="35"/>
        <v>0</v>
      </c>
      <c r="M315" s="57">
        <f t="shared" si="36"/>
        <v>0</v>
      </c>
      <c r="N315" s="57">
        <f t="shared" si="37"/>
        <v>0</v>
      </c>
      <c r="O315" s="57">
        <f t="shared" si="38"/>
        <v>0</v>
      </c>
      <c r="P315" s="57">
        <f t="shared" si="40"/>
        <v>0</v>
      </c>
      <c r="Q315" s="57">
        <f t="shared" si="41"/>
        <v>0</v>
      </c>
      <c r="R315" s="58">
        <f t="shared" si="34"/>
        <v>0</v>
      </c>
    </row>
    <row r="316" spans="1:18" ht="15" hidden="1" customHeight="1" x14ac:dyDescent="0.25">
      <c r="A316" s="100">
        <v>41022</v>
      </c>
      <c r="B316" s="66" t="s">
        <v>73</v>
      </c>
      <c r="C316" s="56">
        <v>1945</v>
      </c>
      <c r="D316" s="56">
        <v>2000</v>
      </c>
      <c r="E316" s="57" t="s">
        <v>27</v>
      </c>
      <c r="F316" s="57">
        <v>3</v>
      </c>
      <c r="G316" s="101">
        <v>0</v>
      </c>
      <c r="H316" s="101">
        <v>0</v>
      </c>
      <c r="I316" s="101">
        <v>0</v>
      </c>
      <c r="J316" s="101">
        <v>0</v>
      </c>
      <c r="K316" s="57">
        <f t="shared" si="39"/>
        <v>0</v>
      </c>
      <c r="L316" s="57">
        <f t="shared" si="35"/>
        <v>0</v>
      </c>
      <c r="M316" s="57">
        <f t="shared" si="36"/>
        <v>0</v>
      </c>
      <c r="N316" s="57">
        <f t="shared" si="37"/>
        <v>0</v>
      </c>
      <c r="O316" s="57">
        <f t="shared" si="38"/>
        <v>0</v>
      </c>
      <c r="P316" s="57">
        <f t="shared" si="40"/>
        <v>0</v>
      </c>
      <c r="Q316" s="57">
        <f t="shared" si="41"/>
        <v>0</v>
      </c>
      <c r="R316" s="58">
        <f t="shared" si="34"/>
        <v>0</v>
      </c>
    </row>
    <row r="317" spans="1:18" ht="15" hidden="1" customHeight="1" x14ac:dyDescent="0.25">
      <c r="A317" s="102">
        <v>41022</v>
      </c>
      <c r="B317" s="59" t="s">
        <v>73</v>
      </c>
      <c r="C317" s="60">
        <v>500</v>
      </c>
      <c r="D317" s="60">
        <v>515</v>
      </c>
      <c r="E317" s="31" t="s">
        <v>29</v>
      </c>
      <c r="F317" s="31">
        <v>4</v>
      </c>
      <c r="G317" s="103">
        <v>0</v>
      </c>
      <c r="H317" s="103">
        <v>0</v>
      </c>
      <c r="I317" s="103">
        <v>0</v>
      </c>
      <c r="J317" s="103">
        <v>0</v>
      </c>
      <c r="K317" s="31">
        <f t="shared" si="39"/>
        <v>0</v>
      </c>
      <c r="L317" s="31">
        <f t="shared" si="35"/>
        <v>0</v>
      </c>
      <c r="M317" s="31">
        <f t="shared" si="36"/>
        <v>0</v>
      </c>
      <c r="N317" s="31">
        <f t="shared" si="37"/>
        <v>0</v>
      </c>
      <c r="O317" s="31">
        <f t="shared" si="38"/>
        <v>0</v>
      </c>
      <c r="P317" s="31">
        <f t="shared" si="40"/>
        <v>0</v>
      </c>
      <c r="Q317" s="31">
        <f t="shared" si="41"/>
        <v>0</v>
      </c>
      <c r="R317" s="61">
        <f>O317</f>
        <v>0</v>
      </c>
    </row>
    <row r="318" spans="1:18" ht="15" hidden="1" customHeight="1" x14ac:dyDescent="0.25">
      <c r="A318" s="102">
        <v>41022</v>
      </c>
      <c r="B318" s="59" t="s">
        <v>73</v>
      </c>
      <c r="C318" s="60">
        <v>515</v>
      </c>
      <c r="D318" s="60">
        <v>530</v>
      </c>
      <c r="E318" s="31" t="s">
        <v>29</v>
      </c>
      <c r="F318" s="31">
        <v>4</v>
      </c>
      <c r="G318" s="103">
        <v>0</v>
      </c>
      <c r="H318" s="103">
        <v>0</v>
      </c>
      <c r="I318" s="103">
        <v>0</v>
      </c>
      <c r="J318" s="103">
        <v>0</v>
      </c>
      <c r="K318" s="31">
        <f t="shared" si="39"/>
        <v>0</v>
      </c>
      <c r="L318" s="31">
        <f t="shared" si="35"/>
        <v>0</v>
      </c>
      <c r="M318" s="31">
        <f t="shared" si="36"/>
        <v>0</v>
      </c>
      <c r="N318" s="31">
        <f t="shared" si="37"/>
        <v>0</v>
      </c>
      <c r="O318" s="31">
        <f t="shared" si="38"/>
        <v>0</v>
      </c>
      <c r="P318" s="31">
        <f t="shared" si="40"/>
        <v>0</v>
      </c>
      <c r="Q318" s="31">
        <f t="shared" si="41"/>
        <v>0</v>
      </c>
      <c r="R318" s="61">
        <f t="shared" ref="R318:R376" si="42">O318</f>
        <v>0</v>
      </c>
    </row>
    <row r="319" spans="1:18" ht="15" hidden="1" customHeight="1" x14ac:dyDescent="0.25">
      <c r="A319" s="102">
        <v>41022</v>
      </c>
      <c r="B319" s="59" t="s">
        <v>73</v>
      </c>
      <c r="C319" s="60">
        <v>530</v>
      </c>
      <c r="D319" s="60">
        <v>545</v>
      </c>
      <c r="E319" s="31" t="s">
        <v>29</v>
      </c>
      <c r="F319" s="31">
        <v>4</v>
      </c>
      <c r="G319" s="103">
        <v>0</v>
      </c>
      <c r="H319" s="103">
        <v>0</v>
      </c>
      <c r="I319" s="103">
        <v>0</v>
      </c>
      <c r="J319" s="103">
        <v>0</v>
      </c>
      <c r="K319" s="31">
        <f t="shared" si="39"/>
        <v>0</v>
      </c>
      <c r="L319" s="31">
        <f t="shared" si="35"/>
        <v>0</v>
      </c>
      <c r="M319" s="31">
        <f t="shared" si="36"/>
        <v>0</v>
      </c>
      <c r="N319" s="31">
        <f t="shared" si="37"/>
        <v>0</v>
      </c>
      <c r="O319" s="31">
        <f t="shared" si="38"/>
        <v>0</v>
      </c>
      <c r="P319" s="31">
        <f t="shared" si="40"/>
        <v>0</v>
      </c>
      <c r="Q319" s="31">
        <f t="shared" si="41"/>
        <v>0</v>
      </c>
      <c r="R319" s="61">
        <f t="shared" si="42"/>
        <v>0</v>
      </c>
    </row>
    <row r="320" spans="1:18" ht="15" hidden="1" customHeight="1" x14ac:dyDescent="0.25">
      <c r="A320" s="102">
        <v>41022</v>
      </c>
      <c r="B320" s="59" t="s">
        <v>73</v>
      </c>
      <c r="C320" s="60">
        <v>545</v>
      </c>
      <c r="D320" s="60">
        <v>600</v>
      </c>
      <c r="E320" s="31" t="s">
        <v>29</v>
      </c>
      <c r="F320" s="31">
        <v>4</v>
      </c>
      <c r="G320" s="103">
        <v>0</v>
      </c>
      <c r="H320" s="103">
        <v>0</v>
      </c>
      <c r="I320" s="103">
        <v>0</v>
      </c>
      <c r="J320" s="103">
        <v>0</v>
      </c>
      <c r="K320" s="31">
        <f t="shared" si="39"/>
        <v>0</v>
      </c>
      <c r="L320" s="31">
        <f t="shared" si="35"/>
        <v>0</v>
      </c>
      <c r="M320" s="31">
        <f t="shared" si="36"/>
        <v>0</v>
      </c>
      <c r="N320" s="31">
        <f t="shared" si="37"/>
        <v>0</v>
      </c>
      <c r="O320" s="31">
        <f t="shared" si="38"/>
        <v>0</v>
      </c>
      <c r="P320" s="31">
        <f t="shared" si="40"/>
        <v>0</v>
      </c>
      <c r="Q320" s="31">
        <f t="shared" si="41"/>
        <v>0</v>
      </c>
      <c r="R320" s="61">
        <f t="shared" si="42"/>
        <v>0</v>
      </c>
    </row>
    <row r="321" spans="1:18" ht="15" hidden="1" customHeight="1" x14ac:dyDescent="0.25">
      <c r="A321" s="102">
        <v>41022</v>
      </c>
      <c r="B321" s="59" t="s">
        <v>73</v>
      </c>
      <c r="C321" s="60">
        <v>600</v>
      </c>
      <c r="D321" s="60">
        <v>615</v>
      </c>
      <c r="E321" s="31" t="s">
        <v>29</v>
      </c>
      <c r="F321" s="31">
        <v>4</v>
      </c>
      <c r="G321" s="103">
        <v>30</v>
      </c>
      <c r="H321" s="103">
        <v>1</v>
      </c>
      <c r="I321" s="103">
        <v>2</v>
      </c>
      <c r="J321" s="103">
        <v>9</v>
      </c>
      <c r="K321" s="31">
        <f t="shared" si="39"/>
        <v>42</v>
      </c>
      <c r="L321" s="31">
        <f t="shared" si="35"/>
        <v>30</v>
      </c>
      <c r="M321" s="31">
        <f t="shared" si="36"/>
        <v>2</v>
      </c>
      <c r="N321" s="31">
        <f t="shared" si="37"/>
        <v>5</v>
      </c>
      <c r="O321" s="31">
        <f t="shared" si="38"/>
        <v>5</v>
      </c>
      <c r="P321" s="31">
        <f t="shared" si="40"/>
        <v>42</v>
      </c>
      <c r="Q321" s="31">
        <f t="shared" si="41"/>
        <v>37</v>
      </c>
      <c r="R321" s="61">
        <f t="shared" si="42"/>
        <v>5</v>
      </c>
    </row>
    <row r="322" spans="1:18" ht="15" hidden="1" customHeight="1" x14ac:dyDescent="0.25">
      <c r="A322" s="102">
        <v>41022</v>
      </c>
      <c r="B322" s="59" t="s">
        <v>73</v>
      </c>
      <c r="C322" s="60">
        <v>615</v>
      </c>
      <c r="D322" s="60">
        <v>630</v>
      </c>
      <c r="E322" s="31" t="s">
        <v>29</v>
      </c>
      <c r="F322" s="31">
        <v>4</v>
      </c>
      <c r="G322" s="103">
        <v>35</v>
      </c>
      <c r="H322" s="103">
        <v>2</v>
      </c>
      <c r="I322" s="103">
        <v>2</v>
      </c>
      <c r="J322" s="103">
        <v>9</v>
      </c>
      <c r="K322" s="31">
        <f t="shared" si="39"/>
        <v>48</v>
      </c>
      <c r="L322" s="31">
        <f t="shared" si="35"/>
        <v>35</v>
      </c>
      <c r="M322" s="31">
        <f t="shared" si="36"/>
        <v>4</v>
      </c>
      <c r="N322" s="31">
        <f t="shared" si="37"/>
        <v>5</v>
      </c>
      <c r="O322" s="31">
        <f t="shared" si="38"/>
        <v>5</v>
      </c>
      <c r="P322" s="31">
        <f t="shared" si="40"/>
        <v>49</v>
      </c>
      <c r="Q322" s="31">
        <f t="shared" si="41"/>
        <v>44</v>
      </c>
      <c r="R322" s="61">
        <f t="shared" si="42"/>
        <v>5</v>
      </c>
    </row>
    <row r="323" spans="1:18" ht="15" hidden="1" customHeight="1" x14ac:dyDescent="0.25">
      <c r="A323" s="102">
        <v>41022</v>
      </c>
      <c r="B323" s="59" t="s">
        <v>73</v>
      </c>
      <c r="C323" s="60">
        <v>630</v>
      </c>
      <c r="D323" s="60">
        <v>645</v>
      </c>
      <c r="E323" s="31" t="s">
        <v>29</v>
      </c>
      <c r="F323" s="31">
        <v>4</v>
      </c>
      <c r="G323" s="103">
        <v>28</v>
      </c>
      <c r="H323" s="103">
        <v>2</v>
      </c>
      <c r="I323" s="103">
        <v>1</v>
      </c>
      <c r="J323" s="103">
        <v>26</v>
      </c>
      <c r="K323" s="31">
        <f t="shared" si="39"/>
        <v>57</v>
      </c>
      <c r="L323" s="31">
        <f t="shared" si="35"/>
        <v>28</v>
      </c>
      <c r="M323" s="31">
        <f t="shared" si="36"/>
        <v>4</v>
      </c>
      <c r="N323" s="31">
        <f t="shared" si="37"/>
        <v>3</v>
      </c>
      <c r="O323" s="31">
        <f t="shared" si="38"/>
        <v>13</v>
      </c>
      <c r="P323" s="31">
        <f t="shared" si="40"/>
        <v>48</v>
      </c>
      <c r="Q323" s="31">
        <f t="shared" si="41"/>
        <v>35</v>
      </c>
      <c r="R323" s="61">
        <f t="shared" si="42"/>
        <v>13</v>
      </c>
    </row>
    <row r="324" spans="1:18" ht="15" hidden="1" customHeight="1" x14ac:dyDescent="0.25">
      <c r="A324" s="102">
        <v>41022</v>
      </c>
      <c r="B324" s="59" t="s">
        <v>73</v>
      </c>
      <c r="C324" s="60">
        <v>645</v>
      </c>
      <c r="D324" s="60">
        <v>700</v>
      </c>
      <c r="E324" s="31" t="s">
        <v>29</v>
      </c>
      <c r="F324" s="31">
        <v>4</v>
      </c>
      <c r="G324" s="103">
        <v>38</v>
      </c>
      <c r="H324" s="103">
        <v>2</v>
      </c>
      <c r="I324" s="103">
        <v>5</v>
      </c>
      <c r="J324" s="103">
        <v>59</v>
      </c>
      <c r="K324" s="31">
        <f t="shared" si="39"/>
        <v>104</v>
      </c>
      <c r="L324" s="31">
        <f t="shared" si="35"/>
        <v>38</v>
      </c>
      <c r="M324" s="31">
        <f t="shared" si="36"/>
        <v>4</v>
      </c>
      <c r="N324" s="31">
        <f t="shared" si="37"/>
        <v>13</v>
      </c>
      <c r="O324" s="31">
        <f t="shared" si="38"/>
        <v>30</v>
      </c>
      <c r="P324" s="31">
        <f t="shared" si="40"/>
        <v>85</v>
      </c>
      <c r="Q324" s="31">
        <f t="shared" si="41"/>
        <v>55</v>
      </c>
      <c r="R324" s="61">
        <f t="shared" si="42"/>
        <v>30</v>
      </c>
    </row>
    <row r="325" spans="1:18" ht="15" hidden="1" customHeight="1" x14ac:dyDescent="0.25">
      <c r="A325" s="102">
        <v>41022</v>
      </c>
      <c r="B325" s="59" t="s">
        <v>73</v>
      </c>
      <c r="C325" s="60">
        <v>700</v>
      </c>
      <c r="D325" s="60">
        <v>715</v>
      </c>
      <c r="E325" s="31" t="s">
        <v>29</v>
      </c>
      <c r="F325" s="31">
        <v>4</v>
      </c>
      <c r="G325" s="103">
        <v>33</v>
      </c>
      <c r="H325" s="103">
        <v>2</v>
      </c>
      <c r="I325" s="103">
        <v>4</v>
      </c>
      <c r="J325" s="103">
        <v>41</v>
      </c>
      <c r="K325" s="31">
        <f t="shared" si="39"/>
        <v>80</v>
      </c>
      <c r="L325" s="31">
        <f t="shared" si="35"/>
        <v>33</v>
      </c>
      <c r="M325" s="31">
        <f t="shared" si="36"/>
        <v>4</v>
      </c>
      <c r="N325" s="31">
        <f t="shared" si="37"/>
        <v>10</v>
      </c>
      <c r="O325" s="31">
        <f t="shared" si="38"/>
        <v>21</v>
      </c>
      <c r="P325" s="31">
        <f t="shared" si="40"/>
        <v>68</v>
      </c>
      <c r="Q325" s="31">
        <f t="shared" si="41"/>
        <v>47</v>
      </c>
      <c r="R325" s="61">
        <f t="shared" si="42"/>
        <v>21</v>
      </c>
    </row>
    <row r="326" spans="1:18" ht="15" hidden="1" customHeight="1" x14ac:dyDescent="0.25">
      <c r="A326" s="102">
        <v>41022</v>
      </c>
      <c r="B326" s="59" t="s">
        <v>73</v>
      </c>
      <c r="C326" s="60">
        <v>715</v>
      </c>
      <c r="D326" s="60">
        <v>730</v>
      </c>
      <c r="E326" s="31" t="s">
        <v>29</v>
      </c>
      <c r="F326" s="31">
        <v>4</v>
      </c>
      <c r="G326" s="103">
        <v>43</v>
      </c>
      <c r="H326" s="103">
        <v>1</v>
      </c>
      <c r="I326" s="103">
        <v>3</v>
      </c>
      <c r="J326" s="103">
        <v>28</v>
      </c>
      <c r="K326" s="31">
        <f t="shared" si="39"/>
        <v>75</v>
      </c>
      <c r="L326" s="31">
        <f t="shared" si="35"/>
        <v>43</v>
      </c>
      <c r="M326" s="31">
        <f t="shared" si="36"/>
        <v>2</v>
      </c>
      <c r="N326" s="31">
        <f t="shared" si="37"/>
        <v>8</v>
      </c>
      <c r="O326" s="31">
        <f t="shared" si="38"/>
        <v>14</v>
      </c>
      <c r="P326" s="31">
        <f t="shared" si="40"/>
        <v>67</v>
      </c>
      <c r="Q326" s="31">
        <f t="shared" si="41"/>
        <v>53</v>
      </c>
      <c r="R326" s="61">
        <f t="shared" si="42"/>
        <v>14</v>
      </c>
    </row>
    <row r="327" spans="1:18" ht="15" hidden="1" customHeight="1" x14ac:dyDescent="0.25">
      <c r="A327" s="102">
        <v>41022</v>
      </c>
      <c r="B327" s="59" t="s">
        <v>73</v>
      </c>
      <c r="C327" s="60">
        <v>730</v>
      </c>
      <c r="D327" s="60">
        <v>745</v>
      </c>
      <c r="E327" s="31" t="s">
        <v>29</v>
      </c>
      <c r="F327" s="31">
        <v>4</v>
      </c>
      <c r="G327" s="103">
        <v>29</v>
      </c>
      <c r="H327" s="103">
        <v>3</v>
      </c>
      <c r="I327" s="103">
        <v>7</v>
      </c>
      <c r="J327" s="103">
        <v>16</v>
      </c>
      <c r="K327" s="31">
        <f t="shared" si="39"/>
        <v>55</v>
      </c>
      <c r="L327" s="31">
        <f t="shared" si="35"/>
        <v>29</v>
      </c>
      <c r="M327" s="31">
        <f t="shared" si="36"/>
        <v>6</v>
      </c>
      <c r="N327" s="31">
        <f t="shared" si="37"/>
        <v>18</v>
      </c>
      <c r="O327" s="31">
        <f t="shared" si="38"/>
        <v>8</v>
      </c>
      <c r="P327" s="31">
        <f t="shared" si="40"/>
        <v>61</v>
      </c>
      <c r="Q327" s="31">
        <f t="shared" si="41"/>
        <v>53</v>
      </c>
      <c r="R327" s="61">
        <f t="shared" si="42"/>
        <v>8</v>
      </c>
    </row>
    <row r="328" spans="1:18" ht="15" hidden="1" customHeight="1" x14ac:dyDescent="0.25">
      <c r="A328" s="102">
        <v>41022</v>
      </c>
      <c r="B328" s="59" t="s">
        <v>73</v>
      </c>
      <c r="C328" s="60">
        <v>745</v>
      </c>
      <c r="D328" s="60">
        <v>800</v>
      </c>
      <c r="E328" s="31" t="s">
        <v>29</v>
      </c>
      <c r="F328" s="31">
        <v>4</v>
      </c>
      <c r="G328" s="103">
        <v>44</v>
      </c>
      <c r="H328" s="103">
        <v>1</v>
      </c>
      <c r="I328" s="103">
        <v>6</v>
      </c>
      <c r="J328" s="103">
        <v>12</v>
      </c>
      <c r="K328" s="31">
        <f t="shared" si="39"/>
        <v>63</v>
      </c>
      <c r="L328" s="31">
        <f t="shared" si="35"/>
        <v>44</v>
      </c>
      <c r="M328" s="31">
        <f t="shared" si="36"/>
        <v>2</v>
      </c>
      <c r="N328" s="31">
        <f t="shared" si="37"/>
        <v>15</v>
      </c>
      <c r="O328" s="31">
        <f t="shared" si="38"/>
        <v>6</v>
      </c>
      <c r="P328" s="31">
        <f t="shared" si="40"/>
        <v>67</v>
      </c>
      <c r="Q328" s="31">
        <f t="shared" si="41"/>
        <v>61</v>
      </c>
      <c r="R328" s="61">
        <f t="shared" si="42"/>
        <v>6</v>
      </c>
    </row>
    <row r="329" spans="1:18" ht="15" hidden="1" customHeight="1" x14ac:dyDescent="0.25">
      <c r="A329" s="102">
        <v>41022</v>
      </c>
      <c r="B329" s="59" t="s">
        <v>73</v>
      </c>
      <c r="C329" s="60">
        <v>800</v>
      </c>
      <c r="D329" s="60">
        <v>815</v>
      </c>
      <c r="E329" s="31" t="s">
        <v>29</v>
      </c>
      <c r="F329" s="31">
        <v>4</v>
      </c>
      <c r="G329" s="103">
        <v>43</v>
      </c>
      <c r="H329" s="103">
        <v>2</v>
      </c>
      <c r="I329" s="103">
        <v>11</v>
      </c>
      <c r="J329" s="103">
        <v>20</v>
      </c>
      <c r="K329" s="31">
        <f t="shared" si="39"/>
        <v>76</v>
      </c>
      <c r="L329" s="31">
        <f t="shared" si="35"/>
        <v>43</v>
      </c>
      <c r="M329" s="31">
        <f t="shared" si="36"/>
        <v>4</v>
      </c>
      <c r="N329" s="31">
        <f t="shared" si="37"/>
        <v>28</v>
      </c>
      <c r="O329" s="31">
        <f t="shared" si="38"/>
        <v>10</v>
      </c>
      <c r="P329" s="31">
        <f t="shared" si="40"/>
        <v>85</v>
      </c>
      <c r="Q329" s="31">
        <f t="shared" si="41"/>
        <v>75</v>
      </c>
      <c r="R329" s="61">
        <f t="shared" si="42"/>
        <v>10</v>
      </c>
    </row>
    <row r="330" spans="1:18" ht="15" hidden="1" customHeight="1" x14ac:dyDescent="0.25">
      <c r="A330" s="102">
        <v>41022</v>
      </c>
      <c r="B330" s="59" t="s">
        <v>73</v>
      </c>
      <c r="C330" s="60">
        <v>815</v>
      </c>
      <c r="D330" s="60">
        <v>830</v>
      </c>
      <c r="E330" s="31" t="s">
        <v>29</v>
      </c>
      <c r="F330" s="31">
        <v>4</v>
      </c>
      <c r="G330" s="103">
        <v>53</v>
      </c>
      <c r="H330" s="103">
        <v>2</v>
      </c>
      <c r="I330" s="103">
        <v>14</v>
      </c>
      <c r="J330" s="103">
        <v>33</v>
      </c>
      <c r="K330" s="31">
        <f t="shared" si="39"/>
        <v>102</v>
      </c>
      <c r="L330" s="31">
        <f t="shared" si="35"/>
        <v>53</v>
      </c>
      <c r="M330" s="31">
        <f t="shared" si="36"/>
        <v>4</v>
      </c>
      <c r="N330" s="31">
        <f t="shared" si="37"/>
        <v>35</v>
      </c>
      <c r="O330" s="31">
        <f t="shared" si="38"/>
        <v>17</v>
      </c>
      <c r="P330" s="31">
        <f t="shared" si="40"/>
        <v>109</v>
      </c>
      <c r="Q330" s="31">
        <f t="shared" si="41"/>
        <v>92</v>
      </c>
      <c r="R330" s="61">
        <f t="shared" si="42"/>
        <v>17</v>
      </c>
    </row>
    <row r="331" spans="1:18" ht="15" hidden="1" customHeight="1" x14ac:dyDescent="0.25">
      <c r="A331" s="102">
        <v>41022</v>
      </c>
      <c r="B331" s="59" t="s">
        <v>73</v>
      </c>
      <c r="C331" s="60">
        <v>830</v>
      </c>
      <c r="D331" s="60">
        <v>845</v>
      </c>
      <c r="E331" s="31" t="s">
        <v>29</v>
      </c>
      <c r="F331" s="31">
        <v>4</v>
      </c>
      <c r="G331" s="103">
        <v>42</v>
      </c>
      <c r="H331" s="103">
        <v>3</v>
      </c>
      <c r="I331" s="103">
        <v>12</v>
      </c>
      <c r="J331" s="103">
        <v>22</v>
      </c>
      <c r="K331" s="31">
        <f t="shared" si="39"/>
        <v>79</v>
      </c>
      <c r="L331" s="31">
        <f t="shared" si="35"/>
        <v>42</v>
      </c>
      <c r="M331" s="31">
        <f t="shared" si="36"/>
        <v>6</v>
      </c>
      <c r="N331" s="31">
        <f t="shared" si="37"/>
        <v>30</v>
      </c>
      <c r="O331" s="31">
        <f t="shared" si="38"/>
        <v>11</v>
      </c>
      <c r="P331" s="31">
        <f t="shared" si="40"/>
        <v>89</v>
      </c>
      <c r="Q331" s="31">
        <f t="shared" si="41"/>
        <v>78</v>
      </c>
      <c r="R331" s="61">
        <f t="shared" si="42"/>
        <v>11</v>
      </c>
    </row>
    <row r="332" spans="1:18" ht="15" hidden="1" customHeight="1" x14ac:dyDescent="0.25">
      <c r="A332" s="102">
        <v>41022</v>
      </c>
      <c r="B332" s="59" t="s">
        <v>73</v>
      </c>
      <c r="C332" s="60">
        <v>845</v>
      </c>
      <c r="D332" s="60">
        <v>900</v>
      </c>
      <c r="E332" s="31" t="s">
        <v>29</v>
      </c>
      <c r="F332" s="31">
        <v>4</v>
      </c>
      <c r="G332" s="103">
        <v>62</v>
      </c>
      <c r="H332" s="103">
        <v>1</v>
      </c>
      <c r="I332" s="103">
        <v>11</v>
      </c>
      <c r="J332" s="103">
        <v>18</v>
      </c>
      <c r="K332" s="31">
        <f t="shared" si="39"/>
        <v>92</v>
      </c>
      <c r="L332" s="31">
        <f t="shared" si="35"/>
        <v>62</v>
      </c>
      <c r="M332" s="31">
        <f t="shared" si="36"/>
        <v>2</v>
      </c>
      <c r="N332" s="31">
        <f t="shared" si="37"/>
        <v>28</v>
      </c>
      <c r="O332" s="31">
        <f t="shared" si="38"/>
        <v>9</v>
      </c>
      <c r="P332" s="31">
        <f t="shared" si="40"/>
        <v>101</v>
      </c>
      <c r="Q332" s="31">
        <f t="shared" si="41"/>
        <v>92</v>
      </c>
      <c r="R332" s="61">
        <f t="shared" si="42"/>
        <v>9</v>
      </c>
    </row>
    <row r="333" spans="1:18" ht="15" hidden="1" customHeight="1" x14ac:dyDescent="0.25">
      <c r="A333" s="102">
        <v>41022</v>
      </c>
      <c r="B333" s="59" t="s">
        <v>73</v>
      </c>
      <c r="C333" s="60">
        <v>900</v>
      </c>
      <c r="D333" s="60">
        <v>915</v>
      </c>
      <c r="E333" s="31" t="s">
        <v>29</v>
      </c>
      <c r="F333" s="31">
        <v>4</v>
      </c>
      <c r="G333" s="103">
        <v>59</v>
      </c>
      <c r="H333" s="103">
        <v>6</v>
      </c>
      <c r="I333" s="103">
        <v>12</v>
      </c>
      <c r="J333" s="103">
        <v>21</v>
      </c>
      <c r="K333" s="31">
        <f t="shared" si="39"/>
        <v>98</v>
      </c>
      <c r="L333" s="31">
        <f t="shared" si="35"/>
        <v>59</v>
      </c>
      <c r="M333" s="31">
        <f t="shared" si="36"/>
        <v>12</v>
      </c>
      <c r="N333" s="31">
        <f t="shared" si="37"/>
        <v>30</v>
      </c>
      <c r="O333" s="31">
        <f t="shared" si="38"/>
        <v>11</v>
      </c>
      <c r="P333" s="31">
        <f t="shared" si="40"/>
        <v>112</v>
      </c>
      <c r="Q333" s="31">
        <f t="shared" si="41"/>
        <v>101</v>
      </c>
      <c r="R333" s="61">
        <f t="shared" si="42"/>
        <v>11</v>
      </c>
    </row>
    <row r="334" spans="1:18" ht="15" hidden="1" customHeight="1" x14ac:dyDescent="0.25">
      <c r="A334" s="102">
        <v>41022</v>
      </c>
      <c r="B334" s="59" t="s">
        <v>73</v>
      </c>
      <c r="C334" s="60">
        <v>915</v>
      </c>
      <c r="D334" s="60">
        <v>930</v>
      </c>
      <c r="E334" s="31" t="s">
        <v>29</v>
      </c>
      <c r="F334" s="31">
        <v>4</v>
      </c>
      <c r="G334" s="103">
        <v>52</v>
      </c>
      <c r="H334" s="103">
        <v>3</v>
      </c>
      <c r="I334" s="103">
        <v>9</v>
      </c>
      <c r="J334" s="103">
        <v>30</v>
      </c>
      <c r="K334" s="31">
        <f t="shared" si="39"/>
        <v>94</v>
      </c>
      <c r="L334" s="31">
        <f t="shared" si="35"/>
        <v>52</v>
      </c>
      <c r="M334" s="31">
        <f t="shared" si="36"/>
        <v>6</v>
      </c>
      <c r="N334" s="31">
        <f t="shared" si="37"/>
        <v>23</v>
      </c>
      <c r="O334" s="31">
        <f t="shared" si="38"/>
        <v>15</v>
      </c>
      <c r="P334" s="31">
        <f t="shared" si="40"/>
        <v>96</v>
      </c>
      <c r="Q334" s="31">
        <f t="shared" si="41"/>
        <v>81</v>
      </c>
      <c r="R334" s="61">
        <f t="shared" si="42"/>
        <v>15</v>
      </c>
    </row>
    <row r="335" spans="1:18" ht="15" hidden="1" customHeight="1" x14ac:dyDescent="0.25">
      <c r="A335" s="102">
        <v>41022</v>
      </c>
      <c r="B335" s="59" t="s">
        <v>73</v>
      </c>
      <c r="C335" s="60">
        <v>930</v>
      </c>
      <c r="D335" s="60">
        <v>945</v>
      </c>
      <c r="E335" s="31" t="s">
        <v>29</v>
      </c>
      <c r="F335" s="31">
        <v>4</v>
      </c>
      <c r="G335" s="103">
        <v>62</v>
      </c>
      <c r="H335" s="103">
        <v>1</v>
      </c>
      <c r="I335" s="103">
        <v>15</v>
      </c>
      <c r="J335" s="103">
        <v>23</v>
      </c>
      <c r="K335" s="31">
        <f t="shared" si="39"/>
        <v>101</v>
      </c>
      <c r="L335" s="31">
        <f t="shared" si="35"/>
        <v>62</v>
      </c>
      <c r="M335" s="31">
        <f t="shared" si="36"/>
        <v>2</v>
      </c>
      <c r="N335" s="31">
        <f t="shared" si="37"/>
        <v>38</v>
      </c>
      <c r="O335" s="31">
        <f t="shared" si="38"/>
        <v>12</v>
      </c>
      <c r="P335" s="31">
        <f t="shared" si="40"/>
        <v>114</v>
      </c>
      <c r="Q335" s="31">
        <f t="shared" si="41"/>
        <v>102</v>
      </c>
      <c r="R335" s="61">
        <f t="shared" si="42"/>
        <v>12</v>
      </c>
    </row>
    <row r="336" spans="1:18" ht="15" hidden="1" customHeight="1" x14ac:dyDescent="0.25">
      <c r="A336" s="102">
        <v>41022</v>
      </c>
      <c r="B336" s="59" t="s">
        <v>73</v>
      </c>
      <c r="C336" s="60">
        <v>945</v>
      </c>
      <c r="D336" s="60">
        <v>1000</v>
      </c>
      <c r="E336" s="31" t="s">
        <v>29</v>
      </c>
      <c r="F336" s="31">
        <v>4</v>
      </c>
      <c r="G336" s="103">
        <v>40</v>
      </c>
      <c r="H336" s="103">
        <v>4</v>
      </c>
      <c r="I336" s="103">
        <v>10</v>
      </c>
      <c r="J336" s="103">
        <v>27</v>
      </c>
      <c r="K336" s="31">
        <f t="shared" si="39"/>
        <v>81</v>
      </c>
      <c r="L336" s="31">
        <f t="shared" si="35"/>
        <v>40</v>
      </c>
      <c r="M336" s="31">
        <f t="shared" si="36"/>
        <v>8</v>
      </c>
      <c r="N336" s="31">
        <f t="shared" si="37"/>
        <v>25</v>
      </c>
      <c r="O336" s="31">
        <f t="shared" si="38"/>
        <v>14</v>
      </c>
      <c r="P336" s="31">
        <f t="shared" si="40"/>
        <v>87</v>
      </c>
      <c r="Q336" s="31">
        <f t="shared" si="41"/>
        <v>73</v>
      </c>
      <c r="R336" s="61">
        <f t="shared" si="42"/>
        <v>14</v>
      </c>
    </row>
    <row r="337" spans="1:18" ht="15" hidden="1" customHeight="1" x14ac:dyDescent="0.25">
      <c r="A337" s="102">
        <v>41022</v>
      </c>
      <c r="B337" s="59" t="s">
        <v>73</v>
      </c>
      <c r="C337" s="60">
        <v>1000</v>
      </c>
      <c r="D337" s="60">
        <v>1015</v>
      </c>
      <c r="E337" s="31" t="s">
        <v>29</v>
      </c>
      <c r="F337" s="31">
        <v>4</v>
      </c>
      <c r="G337" s="103">
        <v>45</v>
      </c>
      <c r="H337" s="103">
        <v>1</v>
      </c>
      <c r="I337" s="103">
        <v>13</v>
      </c>
      <c r="J337" s="103">
        <v>21</v>
      </c>
      <c r="K337" s="31">
        <f t="shared" si="39"/>
        <v>80</v>
      </c>
      <c r="L337" s="31">
        <f t="shared" ref="L337:L400" si="43">ROUNDUP(G337*$C$3,0)</f>
        <v>45</v>
      </c>
      <c r="M337" s="31">
        <f t="shared" ref="M337:M400" si="44">ROUNDUP($C$7*H337,0)</f>
        <v>2</v>
      </c>
      <c r="N337" s="31">
        <f t="shared" ref="N337:N400" si="45">ROUNDUP(I337*$C$10,0)</f>
        <v>33</v>
      </c>
      <c r="O337" s="31">
        <f t="shared" ref="O337:O400" si="46">ROUNDUP(J337*$C$11,0)</f>
        <v>11</v>
      </c>
      <c r="P337" s="31">
        <f t="shared" si="40"/>
        <v>91</v>
      </c>
      <c r="Q337" s="31">
        <f t="shared" si="41"/>
        <v>80</v>
      </c>
      <c r="R337" s="61">
        <f t="shared" si="42"/>
        <v>11</v>
      </c>
    </row>
    <row r="338" spans="1:18" ht="15" hidden="1" customHeight="1" x14ac:dyDescent="0.25">
      <c r="A338" s="102">
        <v>41022</v>
      </c>
      <c r="B338" s="59" t="s">
        <v>73</v>
      </c>
      <c r="C338" s="60">
        <v>1015</v>
      </c>
      <c r="D338" s="60">
        <v>1030</v>
      </c>
      <c r="E338" s="31" t="s">
        <v>29</v>
      </c>
      <c r="F338" s="31">
        <v>4</v>
      </c>
      <c r="G338" s="103">
        <v>51</v>
      </c>
      <c r="H338" s="103">
        <v>3</v>
      </c>
      <c r="I338" s="103">
        <v>12</v>
      </c>
      <c r="J338" s="103">
        <v>30</v>
      </c>
      <c r="K338" s="31">
        <f t="shared" si="39"/>
        <v>96</v>
      </c>
      <c r="L338" s="31">
        <f t="shared" si="43"/>
        <v>51</v>
      </c>
      <c r="M338" s="31">
        <f t="shared" si="44"/>
        <v>6</v>
      </c>
      <c r="N338" s="31">
        <f t="shared" si="45"/>
        <v>30</v>
      </c>
      <c r="O338" s="31">
        <f t="shared" si="46"/>
        <v>15</v>
      </c>
      <c r="P338" s="31">
        <f t="shared" si="40"/>
        <v>102</v>
      </c>
      <c r="Q338" s="31">
        <f t="shared" si="41"/>
        <v>87</v>
      </c>
      <c r="R338" s="61">
        <f t="shared" si="42"/>
        <v>15</v>
      </c>
    </row>
    <row r="339" spans="1:18" ht="15" hidden="1" customHeight="1" x14ac:dyDescent="0.25">
      <c r="A339" s="102">
        <v>41022</v>
      </c>
      <c r="B339" s="59" t="s">
        <v>73</v>
      </c>
      <c r="C339" s="60">
        <v>1030</v>
      </c>
      <c r="D339" s="60">
        <v>1045</v>
      </c>
      <c r="E339" s="31" t="s">
        <v>29</v>
      </c>
      <c r="F339" s="31">
        <v>4</v>
      </c>
      <c r="G339" s="103">
        <v>55</v>
      </c>
      <c r="H339" s="103">
        <v>2</v>
      </c>
      <c r="I339" s="103">
        <v>7</v>
      </c>
      <c r="J339" s="103">
        <v>27</v>
      </c>
      <c r="K339" s="31">
        <f t="shared" si="39"/>
        <v>91</v>
      </c>
      <c r="L339" s="31">
        <f t="shared" si="43"/>
        <v>55</v>
      </c>
      <c r="M339" s="31">
        <f t="shared" si="44"/>
        <v>4</v>
      </c>
      <c r="N339" s="31">
        <f t="shared" si="45"/>
        <v>18</v>
      </c>
      <c r="O339" s="31">
        <f t="shared" si="46"/>
        <v>14</v>
      </c>
      <c r="P339" s="31">
        <f t="shared" si="40"/>
        <v>91</v>
      </c>
      <c r="Q339" s="31">
        <f t="shared" si="41"/>
        <v>77</v>
      </c>
      <c r="R339" s="61">
        <f t="shared" si="42"/>
        <v>14</v>
      </c>
    </row>
    <row r="340" spans="1:18" ht="15" hidden="1" customHeight="1" x14ac:dyDescent="0.25">
      <c r="A340" s="102">
        <v>41022</v>
      </c>
      <c r="B340" s="59" t="s">
        <v>73</v>
      </c>
      <c r="C340" s="60">
        <v>1045</v>
      </c>
      <c r="D340" s="60">
        <v>1100</v>
      </c>
      <c r="E340" s="31" t="s">
        <v>29</v>
      </c>
      <c r="F340" s="31">
        <v>4</v>
      </c>
      <c r="G340" s="103">
        <v>59</v>
      </c>
      <c r="H340" s="103">
        <v>1</v>
      </c>
      <c r="I340" s="103">
        <v>13</v>
      </c>
      <c r="J340" s="103">
        <v>27</v>
      </c>
      <c r="K340" s="31">
        <f t="shared" si="39"/>
        <v>100</v>
      </c>
      <c r="L340" s="31">
        <f t="shared" si="43"/>
        <v>59</v>
      </c>
      <c r="M340" s="31">
        <f t="shared" si="44"/>
        <v>2</v>
      </c>
      <c r="N340" s="31">
        <f t="shared" si="45"/>
        <v>33</v>
      </c>
      <c r="O340" s="31">
        <f t="shared" si="46"/>
        <v>14</v>
      </c>
      <c r="P340" s="31">
        <f t="shared" si="40"/>
        <v>108</v>
      </c>
      <c r="Q340" s="31">
        <f t="shared" si="41"/>
        <v>94</v>
      </c>
      <c r="R340" s="61">
        <f t="shared" si="42"/>
        <v>14</v>
      </c>
    </row>
    <row r="341" spans="1:18" ht="15" hidden="1" customHeight="1" x14ac:dyDescent="0.25">
      <c r="A341" s="102">
        <v>41022</v>
      </c>
      <c r="B341" s="59" t="s">
        <v>73</v>
      </c>
      <c r="C341" s="60">
        <v>1100</v>
      </c>
      <c r="D341" s="60">
        <v>1115</v>
      </c>
      <c r="E341" s="31" t="s">
        <v>29</v>
      </c>
      <c r="F341" s="31">
        <v>4</v>
      </c>
      <c r="G341" s="103">
        <v>63</v>
      </c>
      <c r="H341" s="103">
        <v>6</v>
      </c>
      <c r="I341" s="103">
        <v>14</v>
      </c>
      <c r="J341" s="103">
        <v>27</v>
      </c>
      <c r="K341" s="31">
        <f t="shared" si="39"/>
        <v>110</v>
      </c>
      <c r="L341" s="31">
        <f t="shared" si="43"/>
        <v>63</v>
      </c>
      <c r="M341" s="31">
        <f t="shared" si="44"/>
        <v>12</v>
      </c>
      <c r="N341" s="31">
        <f t="shared" si="45"/>
        <v>35</v>
      </c>
      <c r="O341" s="31">
        <f t="shared" si="46"/>
        <v>14</v>
      </c>
      <c r="P341" s="31">
        <f t="shared" si="40"/>
        <v>124</v>
      </c>
      <c r="Q341" s="31">
        <f t="shared" si="41"/>
        <v>110</v>
      </c>
      <c r="R341" s="61">
        <f t="shared" si="42"/>
        <v>14</v>
      </c>
    </row>
    <row r="342" spans="1:18" ht="15" hidden="1" customHeight="1" x14ac:dyDescent="0.25">
      <c r="A342" s="102">
        <v>41022</v>
      </c>
      <c r="B342" s="59" t="s">
        <v>73</v>
      </c>
      <c r="C342" s="60">
        <v>1115</v>
      </c>
      <c r="D342" s="60">
        <v>1130</v>
      </c>
      <c r="E342" s="31" t="s">
        <v>29</v>
      </c>
      <c r="F342" s="31">
        <v>4</v>
      </c>
      <c r="G342" s="103">
        <v>71</v>
      </c>
      <c r="H342" s="103">
        <v>4</v>
      </c>
      <c r="I342" s="103">
        <v>9</v>
      </c>
      <c r="J342" s="103">
        <v>15</v>
      </c>
      <c r="K342" s="31">
        <f t="shared" si="39"/>
        <v>99</v>
      </c>
      <c r="L342" s="31">
        <f t="shared" si="43"/>
        <v>71</v>
      </c>
      <c r="M342" s="31">
        <f t="shared" si="44"/>
        <v>8</v>
      </c>
      <c r="N342" s="31">
        <f t="shared" si="45"/>
        <v>23</v>
      </c>
      <c r="O342" s="31">
        <f t="shared" si="46"/>
        <v>8</v>
      </c>
      <c r="P342" s="31">
        <f t="shared" si="40"/>
        <v>110</v>
      </c>
      <c r="Q342" s="31">
        <f t="shared" si="41"/>
        <v>102</v>
      </c>
      <c r="R342" s="61">
        <f t="shared" si="42"/>
        <v>8</v>
      </c>
    </row>
    <row r="343" spans="1:18" ht="15" hidden="1" customHeight="1" x14ac:dyDescent="0.25">
      <c r="A343" s="102">
        <v>41022</v>
      </c>
      <c r="B343" s="59" t="s">
        <v>73</v>
      </c>
      <c r="C343" s="60">
        <v>1130</v>
      </c>
      <c r="D343" s="60">
        <v>1145</v>
      </c>
      <c r="E343" s="31" t="s">
        <v>29</v>
      </c>
      <c r="F343" s="31">
        <v>4</v>
      </c>
      <c r="G343" s="103">
        <v>57</v>
      </c>
      <c r="H343" s="103">
        <v>2</v>
      </c>
      <c r="I343" s="103">
        <v>14</v>
      </c>
      <c r="J343" s="103">
        <v>20</v>
      </c>
      <c r="K343" s="31">
        <f t="shared" si="39"/>
        <v>93</v>
      </c>
      <c r="L343" s="31">
        <f t="shared" si="43"/>
        <v>57</v>
      </c>
      <c r="M343" s="31">
        <f t="shared" si="44"/>
        <v>4</v>
      </c>
      <c r="N343" s="31">
        <f t="shared" si="45"/>
        <v>35</v>
      </c>
      <c r="O343" s="31">
        <f t="shared" si="46"/>
        <v>10</v>
      </c>
      <c r="P343" s="31">
        <f t="shared" si="40"/>
        <v>106</v>
      </c>
      <c r="Q343" s="31">
        <f t="shared" si="41"/>
        <v>96</v>
      </c>
      <c r="R343" s="61">
        <f t="shared" si="42"/>
        <v>10</v>
      </c>
    </row>
    <row r="344" spans="1:18" ht="15" hidden="1" customHeight="1" x14ac:dyDescent="0.25">
      <c r="A344" s="102">
        <v>41022</v>
      </c>
      <c r="B344" s="59" t="s">
        <v>73</v>
      </c>
      <c r="C344" s="60">
        <v>1145</v>
      </c>
      <c r="D344" s="60">
        <v>1200</v>
      </c>
      <c r="E344" s="31" t="s">
        <v>29</v>
      </c>
      <c r="F344" s="31">
        <v>4</v>
      </c>
      <c r="G344" s="103">
        <v>65</v>
      </c>
      <c r="H344" s="103">
        <v>3</v>
      </c>
      <c r="I344" s="103">
        <v>9</v>
      </c>
      <c r="J344" s="103">
        <v>25</v>
      </c>
      <c r="K344" s="31">
        <f t="shared" si="39"/>
        <v>102</v>
      </c>
      <c r="L344" s="31">
        <f t="shared" si="43"/>
        <v>65</v>
      </c>
      <c r="M344" s="31">
        <f t="shared" si="44"/>
        <v>6</v>
      </c>
      <c r="N344" s="31">
        <f t="shared" si="45"/>
        <v>23</v>
      </c>
      <c r="O344" s="31">
        <f t="shared" si="46"/>
        <v>13</v>
      </c>
      <c r="P344" s="31">
        <f t="shared" si="40"/>
        <v>107</v>
      </c>
      <c r="Q344" s="31">
        <f t="shared" si="41"/>
        <v>94</v>
      </c>
      <c r="R344" s="61">
        <f t="shared" si="42"/>
        <v>13</v>
      </c>
    </row>
    <row r="345" spans="1:18" ht="15" hidden="1" customHeight="1" x14ac:dyDescent="0.25">
      <c r="A345" s="102">
        <v>41022</v>
      </c>
      <c r="B345" s="59" t="s">
        <v>73</v>
      </c>
      <c r="C345" s="60">
        <v>1200</v>
      </c>
      <c r="D345" s="60">
        <v>1215</v>
      </c>
      <c r="E345" s="31" t="s">
        <v>29</v>
      </c>
      <c r="F345" s="31">
        <v>4</v>
      </c>
      <c r="G345" s="103">
        <v>64</v>
      </c>
      <c r="H345" s="103">
        <v>4</v>
      </c>
      <c r="I345" s="103">
        <v>7</v>
      </c>
      <c r="J345" s="103">
        <v>25</v>
      </c>
      <c r="K345" s="31">
        <f t="shared" ref="K345:K408" si="47">SUM(G345:J345)</f>
        <v>100</v>
      </c>
      <c r="L345" s="31">
        <f t="shared" si="43"/>
        <v>64</v>
      </c>
      <c r="M345" s="31">
        <f t="shared" si="44"/>
        <v>8</v>
      </c>
      <c r="N345" s="31">
        <f t="shared" si="45"/>
        <v>18</v>
      </c>
      <c r="O345" s="31">
        <f t="shared" si="46"/>
        <v>13</v>
      </c>
      <c r="P345" s="31">
        <f t="shared" ref="P345:P408" si="48">SUM(L345:O345)</f>
        <v>103</v>
      </c>
      <c r="Q345" s="31">
        <f t="shared" si="41"/>
        <v>90</v>
      </c>
      <c r="R345" s="61">
        <f t="shared" si="42"/>
        <v>13</v>
      </c>
    </row>
    <row r="346" spans="1:18" ht="15" hidden="1" customHeight="1" x14ac:dyDescent="0.25">
      <c r="A346" s="102">
        <v>41022</v>
      </c>
      <c r="B346" s="59" t="s">
        <v>73</v>
      </c>
      <c r="C346" s="60">
        <v>1215</v>
      </c>
      <c r="D346" s="60">
        <v>1230</v>
      </c>
      <c r="E346" s="31" t="s">
        <v>29</v>
      </c>
      <c r="F346" s="31">
        <v>4</v>
      </c>
      <c r="G346" s="103">
        <v>80</v>
      </c>
      <c r="H346" s="103">
        <v>5</v>
      </c>
      <c r="I346" s="103">
        <v>9</v>
      </c>
      <c r="J346" s="103">
        <v>16</v>
      </c>
      <c r="K346" s="31">
        <f t="shared" si="47"/>
        <v>110</v>
      </c>
      <c r="L346" s="31">
        <f t="shared" si="43"/>
        <v>80</v>
      </c>
      <c r="M346" s="31">
        <f t="shared" si="44"/>
        <v>10</v>
      </c>
      <c r="N346" s="31">
        <f t="shared" si="45"/>
        <v>23</v>
      </c>
      <c r="O346" s="31">
        <f t="shared" si="46"/>
        <v>8</v>
      </c>
      <c r="P346" s="31">
        <f t="shared" si="48"/>
        <v>121</v>
      </c>
      <c r="Q346" s="31">
        <f t="shared" si="41"/>
        <v>113</v>
      </c>
      <c r="R346" s="61">
        <f t="shared" si="42"/>
        <v>8</v>
      </c>
    </row>
    <row r="347" spans="1:18" ht="15" hidden="1" customHeight="1" x14ac:dyDescent="0.25">
      <c r="A347" s="102">
        <v>41022</v>
      </c>
      <c r="B347" s="59" t="s">
        <v>73</v>
      </c>
      <c r="C347" s="60">
        <v>1230</v>
      </c>
      <c r="D347" s="60">
        <v>1245</v>
      </c>
      <c r="E347" s="31" t="s">
        <v>29</v>
      </c>
      <c r="F347" s="31">
        <v>4</v>
      </c>
      <c r="G347" s="103">
        <v>72</v>
      </c>
      <c r="H347" s="103">
        <v>1</v>
      </c>
      <c r="I347" s="103">
        <v>22</v>
      </c>
      <c r="J347" s="103">
        <v>35</v>
      </c>
      <c r="K347" s="31">
        <f t="shared" si="47"/>
        <v>130</v>
      </c>
      <c r="L347" s="31">
        <f t="shared" si="43"/>
        <v>72</v>
      </c>
      <c r="M347" s="31">
        <f t="shared" si="44"/>
        <v>2</v>
      </c>
      <c r="N347" s="31">
        <f t="shared" si="45"/>
        <v>55</v>
      </c>
      <c r="O347" s="31">
        <f t="shared" si="46"/>
        <v>18</v>
      </c>
      <c r="P347" s="31">
        <f t="shared" si="48"/>
        <v>147</v>
      </c>
      <c r="Q347" s="31">
        <f t="shared" si="41"/>
        <v>129</v>
      </c>
      <c r="R347" s="61">
        <f t="shared" si="42"/>
        <v>18</v>
      </c>
    </row>
    <row r="348" spans="1:18" ht="15" hidden="1" customHeight="1" x14ac:dyDescent="0.25">
      <c r="A348" s="102">
        <v>41022</v>
      </c>
      <c r="B348" s="59" t="s">
        <v>73</v>
      </c>
      <c r="C348" s="60">
        <v>1245</v>
      </c>
      <c r="D348" s="60">
        <v>1300</v>
      </c>
      <c r="E348" s="31" t="s">
        <v>29</v>
      </c>
      <c r="F348" s="31">
        <v>4</v>
      </c>
      <c r="G348" s="103">
        <v>78</v>
      </c>
      <c r="H348" s="103">
        <v>3</v>
      </c>
      <c r="I348" s="103">
        <v>15</v>
      </c>
      <c r="J348" s="103">
        <v>42</v>
      </c>
      <c r="K348" s="31">
        <f t="shared" si="47"/>
        <v>138</v>
      </c>
      <c r="L348" s="31">
        <f t="shared" si="43"/>
        <v>78</v>
      </c>
      <c r="M348" s="31">
        <f t="shared" si="44"/>
        <v>6</v>
      </c>
      <c r="N348" s="31">
        <f t="shared" si="45"/>
        <v>38</v>
      </c>
      <c r="O348" s="31">
        <f t="shared" si="46"/>
        <v>21</v>
      </c>
      <c r="P348" s="31">
        <f t="shared" si="48"/>
        <v>143</v>
      </c>
      <c r="Q348" s="31">
        <f t="shared" si="41"/>
        <v>122</v>
      </c>
      <c r="R348" s="61">
        <f t="shared" si="42"/>
        <v>21</v>
      </c>
    </row>
    <row r="349" spans="1:18" ht="15" hidden="1" customHeight="1" x14ac:dyDescent="0.25">
      <c r="A349" s="102">
        <v>41022</v>
      </c>
      <c r="B349" s="59" t="s">
        <v>73</v>
      </c>
      <c r="C349" s="60">
        <v>1300</v>
      </c>
      <c r="D349" s="60">
        <v>1315</v>
      </c>
      <c r="E349" s="31" t="s">
        <v>29</v>
      </c>
      <c r="F349" s="31">
        <v>4</v>
      </c>
      <c r="G349" s="103">
        <v>57</v>
      </c>
      <c r="H349" s="103">
        <v>2</v>
      </c>
      <c r="I349" s="103">
        <v>12</v>
      </c>
      <c r="J349" s="103">
        <v>17</v>
      </c>
      <c r="K349" s="31">
        <f t="shared" si="47"/>
        <v>88</v>
      </c>
      <c r="L349" s="31">
        <f t="shared" si="43"/>
        <v>57</v>
      </c>
      <c r="M349" s="31">
        <f t="shared" si="44"/>
        <v>4</v>
      </c>
      <c r="N349" s="31">
        <f t="shared" si="45"/>
        <v>30</v>
      </c>
      <c r="O349" s="31">
        <f t="shared" si="46"/>
        <v>9</v>
      </c>
      <c r="P349" s="31">
        <f t="shared" si="48"/>
        <v>100</v>
      </c>
      <c r="Q349" s="31">
        <f t="shared" si="41"/>
        <v>91</v>
      </c>
      <c r="R349" s="61">
        <f t="shared" si="42"/>
        <v>9</v>
      </c>
    </row>
    <row r="350" spans="1:18" ht="15" hidden="1" customHeight="1" x14ac:dyDescent="0.25">
      <c r="A350" s="102">
        <v>41022</v>
      </c>
      <c r="B350" s="59" t="s">
        <v>73</v>
      </c>
      <c r="C350" s="60">
        <v>1315</v>
      </c>
      <c r="D350" s="60">
        <v>1330</v>
      </c>
      <c r="E350" s="31" t="s">
        <v>29</v>
      </c>
      <c r="F350" s="31">
        <v>4</v>
      </c>
      <c r="G350" s="103">
        <v>52</v>
      </c>
      <c r="H350" s="103">
        <v>4</v>
      </c>
      <c r="I350" s="103">
        <v>7</v>
      </c>
      <c r="J350" s="103">
        <v>22</v>
      </c>
      <c r="K350" s="31">
        <f t="shared" si="47"/>
        <v>85</v>
      </c>
      <c r="L350" s="31">
        <f t="shared" si="43"/>
        <v>52</v>
      </c>
      <c r="M350" s="31">
        <f t="shared" si="44"/>
        <v>8</v>
      </c>
      <c r="N350" s="31">
        <f t="shared" si="45"/>
        <v>18</v>
      </c>
      <c r="O350" s="31">
        <f t="shared" si="46"/>
        <v>11</v>
      </c>
      <c r="P350" s="31">
        <f t="shared" si="48"/>
        <v>89</v>
      </c>
      <c r="Q350" s="31">
        <f t="shared" si="41"/>
        <v>78</v>
      </c>
      <c r="R350" s="61">
        <f t="shared" si="42"/>
        <v>11</v>
      </c>
    </row>
    <row r="351" spans="1:18" ht="15" hidden="1" customHeight="1" x14ac:dyDescent="0.25">
      <c r="A351" s="102">
        <v>41022</v>
      </c>
      <c r="B351" s="59" t="s">
        <v>73</v>
      </c>
      <c r="C351" s="60">
        <v>1330</v>
      </c>
      <c r="D351" s="60">
        <v>1345</v>
      </c>
      <c r="E351" s="31" t="s">
        <v>29</v>
      </c>
      <c r="F351" s="31">
        <v>4</v>
      </c>
      <c r="G351" s="103">
        <v>43</v>
      </c>
      <c r="H351" s="103">
        <v>5</v>
      </c>
      <c r="I351" s="103">
        <v>14</v>
      </c>
      <c r="J351" s="103">
        <v>16</v>
      </c>
      <c r="K351" s="31">
        <f t="shared" si="47"/>
        <v>78</v>
      </c>
      <c r="L351" s="31">
        <f t="shared" si="43"/>
        <v>43</v>
      </c>
      <c r="M351" s="31">
        <f t="shared" si="44"/>
        <v>10</v>
      </c>
      <c r="N351" s="31">
        <f t="shared" si="45"/>
        <v>35</v>
      </c>
      <c r="O351" s="31">
        <f t="shared" si="46"/>
        <v>8</v>
      </c>
      <c r="P351" s="31">
        <f t="shared" si="48"/>
        <v>96</v>
      </c>
      <c r="Q351" s="31">
        <f t="shared" si="41"/>
        <v>88</v>
      </c>
      <c r="R351" s="61">
        <f t="shared" si="42"/>
        <v>8</v>
      </c>
    </row>
    <row r="352" spans="1:18" ht="15" hidden="1" customHeight="1" x14ac:dyDescent="0.25">
      <c r="A352" s="102">
        <v>41022</v>
      </c>
      <c r="B352" s="59" t="s">
        <v>73</v>
      </c>
      <c r="C352" s="60">
        <v>1345</v>
      </c>
      <c r="D352" s="60">
        <v>1400</v>
      </c>
      <c r="E352" s="31" t="s">
        <v>29</v>
      </c>
      <c r="F352" s="31">
        <v>4</v>
      </c>
      <c r="G352" s="103">
        <v>52</v>
      </c>
      <c r="H352" s="103">
        <v>3</v>
      </c>
      <c r="I352" s="103">
        <v>13</v>
      </c>
      <c r="J352" s="103">
        <v>22</v>
      </c>
      <c r="K352" s="31">
        <f t="shared" si="47"/>
        <v>90</v>
      </c>
      <c r="L352" s="31">
        <f t="shared" si="43"/>
        <v>52</v>
      </c>
      <c r="M352" s="31">
        <f t="shared" si="44"/>
        <v>6</v>
      </c>
      <c r="N352" s="31">
        <f t="shared" si="45"/>
        <v>33</v>
      </c>
      <c r="O352" s="31">
        <f t="shared" si="46"/>
        <v>11</v>
      </c>
      <c r="P352" s="31">
        <f t="shared" si="48"/>
        <v>102</v>
      </c>
      <c r="Q352" s="31">
        <f t="shared" si="41"/>
        <v>91</v>
      </c>
      <c r="R352" s="61">
        <f t="shared" si="42"/>
        <v>11</v>
      </c>
    </row>
    <row r="353" spans="1:18" ht="15" hidden="1" customHeight="1" x14ac:dyDescent="0.25">
      <c r="A353" s="102">
        <v>41022</v>
      </c>
      <c r="B353" s="59" t="s">
        <v>73</v>
      </c>
      <c r="C353" s="60">
        <v>1400</v>
      </c>
      <c r="D353" s="60">
        <v>1415</v>
      </c>
      <c r="E353" s="31" t="s">
        <v>29</v>
      </c>
      <c r="F353" s="31">
        <v>4</v>
      </c>
      <c r="G353" s="103">
        <v>61</v>
      </c>
      <c r="H353" s="103">
        <v>3</v>
      </c>
      <c r="I353" s="103">
        <v>16</v>
      </c>
      <c r="J353" s="103">
        <v>20</v>
      </c>
      <c r="K353" s="31">
        <f t="shared" si="47"/>
        <v>100</v>
      </c>
      <c r="L353" s="31">
        <f t="shared" si="43"/>
        <v>61</v>
      </c>
      <c r="M353" s="31">
        <f t="shared" si="44"/>
        <v>6</v>
      </c>
      <c r="N353" s="31">
        <f t="shared" si="45"/>
        <v>40</v>
      </c>
      <c r="O353" s="31">
        <f t="shared" si="46"/>
        <v>10</v>
      </c>
      <c r="P353" s="31">
        <f t="shared" si="48"/>
        <v>117</v>
      </c>
      <c r="Q353" s="31">
        <f t="shared" ref="Q353:Q416" si="49">SUM(L353:N353)</f>
        <v>107</v>
      </c>
      <c r="R353" s="61">
        <f t="shared" si="42"/>
        <v>10</v>
      </c>
    </row>
    <row r="354" spans="1:18" ht="15" hidden="1" customHeight="1" x14ac:dyDescent="0.25">
      <c r="A354" s="102">
        <v>41022</v>
      </c>
      <c r="B354" s="59" t="s">
        <v>73</v>
      </c>
      <c r="C354" s="60">
        <v>1415</v>
      </c>
      <c r="D354" s="60">
        <v>1430</v>
      </c>
      <c r="E354" s="31" t="s">
        <v>29</v>
      </c>
      <c r="F354" s="31">
        <v>4</v>
      </c>
      <c r="G354" s="103">
        <v>57</v>
      </c>
      <c r="H354" s="103">
        <v>3</v>
      </c>
      <c r="I354" s="103">
        <v>17</v>
      </c>
      <c r="J354" s="103">
        <v>20</v>
      </c>
      <c r="K354" s="31">
        <f t="shared" si="47"/>
        <v>97</v>
      </c>
      <c r="L354" s="31">
        <f t="shared" si="43"/>
        <v>57</v>
      </c>
      <c r="M354" s="31">
        <f t="shared" si="44"/>
        <v>6</v>
      </c>
      <c r="N354" s="31">
        <f t="shared" si="45"/>
        <v>43</v>
      </c>
      <c r="O354" s="31">
        <f t="shared" si="46"/>
        <v>10</v>
      </c>
      <c r="P354" s="31">
        <f t="shared" si="48"/>
        <v>116</v>
      </c>
      <c r="Q354" s="31">
        <f t="shared" si="49"/>
        <v>106</v>
      </c>
      <c r="R354" s="61">
        <f t="shared" si="42"/>
        <v>10</v>
      </c>
    </row>
    <row r="355" spans="1:18" ht="15" hidden="1" customHeight="1" x14ac:dyDescent="0.25">
      <c r="A355" s="102">
        <v>41022</v>
      </c>
      <c r="B355" s="59" t="s">
        <v>73</v>
      </c>
      <c r="C355" s="60">
        <v>1430</v>
      </c>
      <c r="D355" s="60">
        <v>1445</v>
      </c>
      <c r="E355" s="31" t="s">
        <v>29</v>
      </c>
      <c r="F355" s="31">
        <v>4</v>
      </c>
      <c r="G355" s="103">
        <v>54</v>
      </c>
      <c r="H355" s="103">
        <v>1</v>
      </c>
      <c r="I355" s="103">
        <v>12</v>
      </c>
      <c r="J355" s="103">
        <v>17</v>
      </c>
      <c r="K355" s="31">
        <f t="shared" si="47"/>
        <v>84</v>
      </c>
      <c r="L355" s="31">
        <f t="shared" si="43"/>
        <v>54</v>
      </c>
      <c r="M355" s="31">
        <f t="shared" si="44"/>
        <v>2</v>
      </c>
      <c r="N355" s="31">
        <f t="shared" si="45"/>
        <v>30</v>
      </c>
      <c r="O355" s="31">
        <f t="shared" si="46"/>
        <v>9</v>
      </c>
      <c r="P355" s="31">
        <f t="shared" si="48"/>
        <v>95</v>
      </c>
      <c r="Q355" s="31">
        <f t="shared" si="49"/>
        <v>86</v>
      </c>
      <c r="R355" s="61">
        <f t="shared" si="42"/>
        <v>9</v>
      </c>
    </row>
    <row r="356" spans="1:18" ht="15" hidden="1" customHeight="1" x14ac:dyDescent="0.25">
      <c r="A356" s="102">
        <v>41022</v>
      </c>
      <c r="B356" s="59" t="s">
        <v>73</v>
      </c>
      <c r="C356" s="60">
        <v>1445</v>
      </c>
      <c r="D356" s="60">
        <v>1500</v>
      </c>
      <c r="E356" s="31" t="s">
        <v>29</v>
      </c>
      <c r="F356" s="31">
        <v>4</v>
      </c>
      <c r="G356" s="103">
        <v>55</v>
      </c>
      <c r="H356" s="103">
        <v>3</v>
      </c>
      <c r="I356" s="103">
        <v>6</v>
      </c>
      <c r="J356" s="103">
        <v>19</v>
      </c>
      <c r="K356" s="31">
        <f t="shared" si="47"/>
        <v>83</v>
      </c>
      <c r="L356" s="31">
        <f t="shared" si="43"/>
        <v>55</v>
      </c>
      <c r="M356" s="31">
        <f t="shared" si="44"/>
        <v>6</v>
      </c>
      <c r="N356" s="31">
        <f t="shared" si="45"/>
        <v>15</v>
      </c>
      <c r="O356" s="31">
        <f t="shared" si="46"/>
        <v>10</v>
      </c>
      <c r="P356" s="31">
        <f t="shared" si="48"/>
        <v>86</v>
      </c>
      <c r="Q356" s="31">
        <f t="shared" si="49"/>
        <v>76</v>
      </c>
      <c r="R356" s="61">
        <f t="shared" si="42"/>
        <v>10</v>
      </c>
    </row>
    <row r="357" spans="1:18" ht="15" hidden="1" customHeight="1" x14ac:dyDescent="0.25">
      <c r="A357" s="102">
        <v>41022</v>
      </c>
      <c r="B357" s="59" t="s">
        <v>73</v>
      </c>
      <c r="C357" s="60">
        <v>1500</v>
      </c>
      <c r="D357" s="60">
        <v>1515</v>
      </c>
      <c r="E357" s="31" t="s">
        <v>29</v>
      </c>
      <c r="F357" s="31">
        <v>4</v>
      </c>
      <c r="G357" s="103">
        <v>76</v>
      </c>
      <c r="H357" s="103">
        <v>3</v>
      </c>
      <c r="I357" s="103">
        <v>9</v>
      </c>
      <c r="J357" s="103">
        <v>22</v>
      </c>
      <c r="K357" s="31">
        <f t="shared" si="47"/>
        <v>110</v>
      </c>
      <c r="L357" s="31">
        <f t="shared" si="43"/>
        <v>76</v>
      </c>
      <c r="M357" s="31">
        <f t="shared" si="44"/>
        <v>6</v>
      </c>
      <c r="N357" s="31">
        <f t="shared" si="45"/>
        <v>23</v>
      </c>
      <c r="O357" s="31">
        <f t="shared" si="46"/>
        <v>11</v>
      </c>
      <c r="P357" s="31">
        <f t="shared" si="48"/>
        <v>116</v>
      </c>
      <c r="Q357" s="31">
        <f t="shared" si="49"/>
        <v>105</v>
      </c>
      <c r="R357" s="61">
        <f t="shared" si="42"/>
        <v>11</v>
      </c>
    </row>
    <row r="358" spans="1:18" ht="15" hidden="1" customHeight="1" x14ac:dyDescent="0.25">
      <c r="A358" s="102">
        <v>41022</v>
      </c>
      <c r="B358" s="59" t="s">
        <v>73</v>
      </c>
      <c r="C358" s="60">
        <v>1515</v>
      </c>
      <c r="D358" s="60">
        <v>1530</v>
      </c>
      <c r="E358" s="31" t="s">
        <v>29</v>
      </c>
      <c r="F358" s="31">
        <v>4</v>
      </c>
      <c r="G358" s="103">
        <v>58</v>
      </c>
      <c r="H358" s="103">
        <v>2</v>
      </c>
      <c r="I358" s="103">
        <v>13</v>
      </c>
      <c r="J358" s="103">
        <v>30</v>
      </c>
      <c r="K358" s="31">
        <f t="shared" si="47"/>
        <v>103</v>
      </c>
      <c r="L358" s="31">
        <f t="shared" si="43"/>
        <v>58</v>
      </c>
      <c r="M358" s="31">
        <f t="shared" si="44"/>
        <v>4</v>
      </c>
      <c r="N358" s="31">
        <f t="shared" si="45"/>
        <v>33</v>
      </c>
      <c r="O358" s="31">
        <f t="shared" si="46"/>
        <v>15</v>
      </c>
      <c r="P358" s="31">
        <f t="shared" si="48"/>
        <v>110</v>
      </c>
      <c r="Q358" s="31">
        <f t="shared" si="49"/>
        <v>95</v>
      </c>
      <c r="R358" s="61">
        <f t="shared" si="42"/>
        <v>15</v>
      </c>
    </row>
    <row r="359" spans="1:18" ht="15" hidden="1" customHeight="1" x14ac:dyDescent="0.25">
      <c r="A359" s="102">
        <v>41022</v>
      </c>
      <c r="B359" s="59" t="s">
        <v>73</v>
      </c>
      <c r="C359" s="60">
        <v>1530</v>
      </c>
      <c r="D359" s="60">
        <v>1545</v>
      </c>
      <c r="E359" s="31" t="s">
        <v>29</v>
      </c>
      <c r="F359" s="31">
        <v>4</v>
      </c>
      <c r="G359" s="103">
        <v>62</v>
      </c>
      <c r="H359" s="103">
        <v>2</v>
      </c>
      <c r="I359" s="103">
        <v>14</v>
      </c>
      <c r="J359" s="103">
        <v>23</v>
      </c>
      <c r="K359" s="31">
        <f t="shared" si="47"/>
        <v>101</v>
      </c>
      <c r="L359" s="31">
        <f t="shared" si="43"/>
        <v>62</v>
      </c>
      <c r="M359" s="31">
        <f t="shared" si="44"/>
        <v>4</v>
      </c>
      <c r="N359" s="31">
        <f t="shared" si="45"/>
        <v>35</v>
      </c>
      <c r="O359" s="31">
        <f t="shared" si="46"/>
        <v>12</v>
      </c>
      <c r="P359" s="31">
        <f t="shared" si="48"/>
        <v>113</v>
      </c>
      <c r="Q359" s="31">
        <f t="shared" si="49"/>
        <v>101</v>
      </c>
      <c r="R359" s="61">
        <f t="shared" si="42"/>
        <v>12</v>
      </c>
    </row>
    <row r="360" spans="1:18" ht="15" hidden="1" customHeight="1" x14ac:dyDescent="0.25">
      <c r="A360" s="102">
        <v>41022</v>
      </c>
      <c r="B360" s="59" t="s">
        <v>73</v>
      </c>
      <c r="C360" s="60">
        <v>1545</v>
      </c>
      <c r="D360" s="60">
        <v>1600</v>
      </c>
      <c r="E360" s="31" t="s">
        <v>29</v>
      </c>
      <c r="F360" s="31">
        <v>4</v>
      </c>
      <c r="G360" s="103">
        <v>63</v>
      </c>
      <c r="H360" s="103">
        <v>1</v>
      </c>
      <c r="I360" s="103">
        <v>12</v>
      </c>
      <c r="J360" s="103">
        <v>30</v>
      </c>
      <c r="K360" s="31">
        <f t="shared" si="47"/>
        <v>106</v>
      </c>
      <c r="L360" s="31">
        <f t="shared" si="43"/>
        <v>63</v>
      </c>
      <c r="M360" s="31">
        <f t="shared" si="44"/>
        <v>2</v>
      </c>
      <c r="N360" s="31">
        <f t="shared" si="45"/>
        <v>30</v>
      </c>
      <c r="O360" s="31">
        <f t="shared" si="46"/>
        <v>15</v>
      </c>
      <c r="P360" s="31">
        <f t="shared" si="48"/>
        <v>110</v>
      </c>
      <c r="Q360" s="31">
        <f t="shared" si="49"/>
        <v>95</v>
      </c>
      <c r="R360" s="61">
        <f t="shared" si="42"/>
        <v>15</v>
      </c>
    </row>
    <row r="361" spans="1:18" ht="15" hidden="1" customHeight="1" x14ac:dyDescent="0.25">
      <c r="A361" s="102">
        <v>41022</v>
      </c>
      <c r="B361" s="59" t="s">
        <v>73</v>
      </c>
      <c r="C361" s="60">
        <v>1600</v>
      </c>
      <c r="D361" s="60">
        <v>1615</v>
      </c>
      <c r="E361" s="31" t="s">
        <v>29</v>
      </c>
      <c r="F361" s="31">
        <v>4</v>
      </c>
      <c r="G361" s="103">
        <v>80</v>
      </c>
      <c r="H361" s="103">
        <v>3</v>
      </c>
      <c r="I361" s="103">
        <v>15</v>
      </c>
      <c r="J361" s="103">
        <v>15</v>
      </c>
      <c r="K361" s="31">
        <f t="shared" si="47"/>
        <v>113</v>
      </c>
      <c r="L361" s="31">
        <f t="shared" si="43"/>
        <v>80</v>
      </c>
      <c r="M361" s="31">
        <f t="shared" si="44"/>
        <v>6</v>
      </c>
      <c r="N361" s="31">
        <f t="shared" si="45"/>
        <v>38</v>
      </c>
      <c r="O361" s="31">
        <f t="shared" si="46"/>
        <v>8</v>
      </c>
      <c r="P361" s="31">
        <f t="shared" si="48"/>
        <v>132</v>
      </c>
      <c r="Q361" s="31">
        <f t="shared" si="49"/>
        <v>124</v>
      </c>
      <c r="R361" s="61">
        <f t="shared" si="42"/>
        <v>8</v>
      </c>
    </row>
    <row r="362" spans="1:18" ht="15" hidden="1" customHeight="1" x14ac:dyDescent="0.25">
      <c r="A362" s="102">
        <v>41022</v>
      </c>
      <c r="B362" s="59" t="s">
        <v>73</v>
      </c>
      <c r="C362" s="60">
        <v>1615</v>
      </c>
      <c r="D362" s="60">
        <v>1630</v>
      </c>
      <c r="E362" s="31" t="s">
        <v>29</v>
      </c>
      <c r="F362" s="31">
        <v>4</v>
      </c>
      <c r="G362" s="103">
        <v>51</v>
      </c>
      <c r="H362" s="103">
        <v>5</v>
      </c>
      <c r="I362" s="103">
        <v>16</v>
      </c>
      <c r="J362" s="103">
        <v>25</v>
      </c>
      <c r="K362" s="31">
        <f t="shared" si="47"/>
        <v>97</v>
      </c>
      <c r="L362" s="31">
        <f t="shared" si="43"/>
        <v>51</v>
      </c>
      <c r="M362" s="31">
        <f t="shared" si="44"/>
        <v>10</v>
      </c>
      <c r="N362" s="31">
        <f t="shared" si="45"/>
        <v>40</v>
      </c>
      <c r="O362" s="31">
        <f t="shared" si="46"/>
        <v>13</v>
      </c>
      <c r="P362" s="31">
        <f t="shared" si="48"/>
        <v>114</v>
      </c>
      <c r="Q362" s="31">
        <f t="shared" si="49"/>
        <v>101</v>
      </c>
      <c r="R362" s="61">
        <f t="shared" si="42"/>
        <v>13</v>
      </c>
    </row>
    <row r="363" spans="1:18" ht="15" hidden="1" customHeight="1" x14ac:dyDescent="0.25">
      <c r="A363" s="102">
        <v>41022</v>
      </c>
      <c r="B363" s="59" t="s">
        <v>73</v>
      </c>
      <c r="C363" s="60">
        <v>1630</v>
      </c>
      <c r="D363" s="60">
        <v>1645</v>
      </c>
      <c r="E363" s="31" t="s">
        <v>29</v>
      </c>
      <c r="F363" s="31">
        <v>4</v>
      </c>
      <c r="G363" s="103">
        <v>63</v>
      </c>
      <c r="H363" s="103">
        <v>1</v>
      </c>
      <c r="I363" s="103">
        <v>14</v>
      </c>
      <c r="J363" s="103">
        <v>18</v>
      </c>
      <c r="K363" s="31">
        <f t="shared" si="47"/>
        <v>96</v>
      </c>
      <c r="L363" s="31">
        <f t="shared" si="43"/>
        <v>63</v>
      </c>
      <c r="M363" s="31">
        <f t="shared" si="44"/>
        <v>2</v>
      </c>
      <c r="N363" s="31">
        <f t="shared" si="45"/>
        <v>35</v>
      </c>
      <c r="O363" s="31">
        <f t="shared" si="46"/>
        <v>9</v>
      </c>
      <c r="P363" s="31">
        <f t="shared" si="48"/>
        <v>109</v>
      </c>
      <c r="Q363" s="31">
        <f t="shared" si="49"/>
        <v>100</v>
      </c>
      <c r="R363" s="61">
        <f t="shared" si="42"/>
        <v>9</v>
      </c>
    </row>
    <row r="364" spans="1:18" ht="15" hidden="1" customHeight="1" x14ac:dyDescent="0.25">
      <c r="A364" s="102">
        <v>41022</v>
      </c>
      <c r="B364" s="59" t="s">
        <v>73</v>
      </c>
      <c r="C364" s="60">
        <v>1645</v>
      </c>
      <c r="D364" s="60">
        <v>1700</v>
      </c>
      <c r="E364" s="31" t="s">
        <v>29</v>
      </c>
      <c r="F364" s="31">
        <v>4</v>
      </c>
      <c r="G364" s="103">
        <v>85</v>
      </c>
      <c r="H364" s="103">
        <v>1</v>
      </c>
      <c r="I364" s="103">
        <v>10</v>
      </c>
      <c r="J364" s="103">
        <v>21</v>
      </c>
      <c r="K364" s="31">
        <f t="shared" si="47"/>
        <v>117</v>
      </c>
      <c r="L364" s="31">
        <f t="shared" si="43"/>
        <v>85</v>
      </c>
      <c r="M364" s="31">
        <f t="shared" si="44"/>
        <v>2</v>
      </c>
      <c r="N364" s="31">
        <f t="shared" si="45"/>
        <v>25</v>
      </c>
      <c r="O364" s="31">
        <f t="shared" si="46"/>
        <v>11</v>
      </c>
      <c r="P364" s="31">
        <f t="shared" si="48"/>
        <v>123</v>
      </c>
      <c r="Q364" s="31">
        <f t="shared" si="49"/>
        <v>112</v>
      </c>
      <c r="R364" s="61">
        <f t="shared" si="42"/>
        <v>11</v>
      </c>
    </row>
    <row r="365" spans="1:18" ht="15" hidden="1" customHeight="1" x14ac:dyDescent="0.25">
      <c r="A365" s="102">
        <v>41022</v>
      </c>
      <c r="B365" s="59" t="s">
        <v>73</v>
      </c>
      <c r="C365" s="60">
        <v>1700</v>
      </c>
      <c r="D365" s="60">
        <v>1715</v>
      </c>
      <c r="E365" s="31" t="s">
        <v>29</v>
      </c>
      <c r="F365" s="31">
        <v>4</v>
      </c>
      <c r="G365" s="103">
        <v>78</v>
      </c>
      <c r="H365" s="103">
        <v>1</v>
      </c>
      <c r="I365" s="103">
        <v>7</v>
      </c>
      <c r="J365" s="103">
        <v>27</v>
      </c>
      <c r="K365" s="31">
        <f t="shared" si="47"/>
        <v>113</v>
      </c>
      <c r="L365" s="31">
        <f t="shared" si="43"/>
        <v>78</v>
      </c>
      <c r="M365" s="31">
        <f t="shared" si="44"/>
        <v>2</v>
      </c>
      <c r="N365" s="31">
        <f t="shared" si="45"/>
        <v>18</v>
      </c>
      <c r="O365" s="31">
        <f t="shared" si="46"/>
        <v>14</v>
      </c>
      <c r="P365" s="31">
        <f t="shared" si="48"/>
        <v>112</v>
      </c>
      <c r="Q365" s="31">
        <f t="shared" si="49"/>
        <v>98</v>
      </c>
      <c r="R365" s="61">
        <f t="shared" si="42"/>
        <v>14</v>
      </c>
    </row>
    <row r="366" spans="1:18" ht="15" hidden="1" customHeight="1" x14ac:dyDescent="0.25">
      <c r="A366" s="102">
        <v>41022</v>
      </c>
      <c r="B366" s="59" t="s">
        <v>73</v>
      </c>
      <c r="C366" s="60">
        <v>1715</v>
      </c>
      <c r="D366" s="60">
        <v>1730</v>
      </c>
      <c r="E366" s="31" t="s">
        <v>29</v>
      </c>
      <c r="F366" s="31">
        <v>4</v>
      </c>
      <c r="G366" s="103">
        <v>68</v>
      </c>
      <c r="H366" s="103">
        <v>1</v>
      </c>
      <c r="I366" s="103">
        <v>15</v>
      </c>
      <c r="J366" s="103">
        <v>37</v>
      </c>
      <c r="K366" s="31">
        <f t="shared" si="47"/>
        <v>121</v>
      </c>
      <c r="L366" s="31">
        <f t="shared" si="43"/>
        <v>68</v>
      </c>
      <c r="M366" s="31">
        <f t="shared" si="44"/>
        <v>2</v>
      </c>
      <c r="N366" s="31">
        <f t="shared" si="45"/>
        <v>38</v>
      </c>
      <c r="O366" s="31">
        <f t="shared" si="46"/>
        <v>19</v>
      </c>
      <c r="P366" s="31">
        <f t="shared" si="48"/>
        <v>127</v>
      </c>
      <c r="Q366" s="31">
        <f t="shared" si="49"/>
        <v>108</v>
      </c>
      <c r="R366" s="61">
        <f t="shared" si="42"/>
        <v>19</v>
      </c>
    </row>
    <row r="367" spans="1:18" ht="15" hidden="1" customHeight="1" x14ac:dyDescent="0.25">
      <c r="A367" s="102">
        <v>41022</v>
      </c>
      <c r="B367" s="59" t="s">
        <v>73</v>
      </c>
      <c r="C367" s="60">
        <v>1730</v>
      </c>
      <c r="D367" s="60">
        <v>1745</v>
      </c>
      <c r="E367" s="31" t="s">
        <v>29</v>
      </c>
      <c r="F367" s="31">
        <v>4</v>
      </c>
      <c r="G367" s="103">
        <v>61</v>
      </c>
      <c r="H367" s="103">
        <v>2</v>
      </c>
      <c r="I367" s="103">
        <v>10</v>
      </c>
      <c r="J367" s="103">
        <v>47</v>
      </c>
      <c r="K367" s="31">
        <f t="shared" si="47"/>
        <v>120</v>
      </c>
      <c r="L367" s="31">
        <f t="shared" si="43"/>
        <v>61</v>
      </c>
      <c r="M367" s="31">
        <f t="shared" si="44"/>
        <v>4</v>
      </c>
      <c r="N367" s="31">
        <f t="shared" si="45"/>
        <v>25</v>
      </c>
      <c r="O367" s="31">
        <f t="shared" si="46"/>
        <v>24</v>
      </c>
      <c r="P367" s="31">
        <f t="shared" si="48"/>
        <v>114</v>
      </c>
      <c r="Q367" s="31">
        <f t="shared" si="49"/>
        <v>90</v>
      </c>
      <c r="R367" s="61">
        <f t="shared" si="42"/>
        <v>24</v>
      </c>
    </row>
    <row r="368" spans="1:18" ht="15" hidden="1" customHeight="1" x14ac:dyDescent="0.25">
      <c r="A368" s="102">
        <v>41022</v>
      </c>
      <c r="B368" s="59" t="s">
        <v>73</v>
      </c>
      <c r="C368" s="60">
        <v>1745</v>
      </c>
      <c r="D368" s="60">
        <v>1800</v>
      </c>
      <c r="E368" s="31" t="s">
        <v>29</v>
      </c>
      <c r="F368" s="31">
        <v>4</v>
      </c>
      <c r="G368" s="103">
        <v>70</v>
      </c>
      <c r="H368" s="103">
        <v>3</v>
      </c>
      <c r="I368" s="103">
        <v>6</v>
      </c>
      <c r="J368" s="103">
        <v>43</v>
      </c>
      <c r="K368" s="31">
        <f t="shared" si="47"/>
        <v>122</v>
      </c>
      <c r="L368" s="31">
        <f t="shared" si="43"/>
        <v>70</v>
      </c>
      <c r="M368" s="31">
        <f t="shared" si="44"/>
        <v>6</v>
      </c>
      <c r="N368" s="31">
        <f t="shared" si="45"/>
        <v>15</v>
      </c>
      <c r="O368" s="31">
        <f t="shared" si="46"/>
        <v>22</v>
      </c>
      <c r="P368" s="31">
        <f t="shared" si="48"/>
        <v>113</v>
      </c>
      <c r="Q368" s="31">
        <f t="shared" si="49"/>
        <v>91</v>
      </c>
      <c r="R368" s="61">
        <f t="shared" si="42"/>
        <v>22</v>
      </c>
    </row>
    <row r="369" spans="1:18" ht="15" hidden="1" customHeight="1" x14ac:dyDescent="0.25">
      <c r="A369" s="102">
        <v>41022</v>
      </c>
      <c r="B369" s="59" t="s">
        <v>73</v>
      </c>
      <c r="C369" s="60">
        <v>1800</v>
      </c>
      <c r="D369" s="60">
        <v>1815</v>
      </c>
      <c r="E369" s="31" t="s">
        <v>29</v>
      </c>
      <c r="F369" s="31">
        <v>4</v>
      </c>
      <c r="G369" s="103">
        <v>51</v>
      </c>
      <c r="H369" s="103">
        <v>2</v>
      </c>
      <c r="I369" s="103">
        <v>7</v>
      </c>
      <c r="J369" s="103">
        <v>33</v>
      </c>
      <c r="K369" s="31">
        <f t="shared" si="47"/>
        <v>93</v>
      </c>
      <c r="L369" s="31">
        <f t="shared" si="43"/>
        <v>51</v>
      </c>
      <c r="M369" s="31">
        <f t="shared" si="44"/>
        <v>4</v>
      </c>
      <c r="N369" s="31">
        <f t="shared" si="45"/>
        <v>18</v>
      </c>
      <c r="O369" s="31">
        <f t="shared" si="46"/>
        <v>17</v>
      </c>
      <c r="P369" s="31">
        <f t="shared" si="48"/>
        <v>90</v>
      </c>
      <c r="Q369" s="31">
        <f t="shared" si="49"/>
        <v>73</v>
      </c>
      <c r="R369" s="61">
        <f t="shared" si="42"/>
        <v>17</v>
      </c>
    </row>
    <row r="370" spans="1:18" ht="15" hidden="1" customHeight="1" x14ac:dyDescent="0.25">
      <c r="A370" s="102">
        <v>41022</v>
      </c>
      <c r="B370" s="59" t="s">
        <v>73</v>
      </c>
      <c r="C370" s="60">
        <v>1815</v>
      </c>
      <c r="D370" s="60">
        <v>1830</v>
      </c>
      <c r="E370" s="31" t="s">
        <v>29</v>
      </c>
      <c r="F370" s="31">
        <v>4</v>
      </c>
      <c r="G370" s="103">
        <v>63</v>
      </c>
      <c r="H370" s="103">
        <v>1</v>
      </c>
      <c r="I370" s="103">
        <v>8</v>
      </c>
      <c r="J370" s="103">
        <v>58</v>
      </c>
      <c r="K370" s="31">
        <f t="shared" si="47"/>
        <v>130</v>
      </c>
      <c r="L370" s="31">
        <f t="shared" si="43"/>
        <v>63</v>
      </c>
      <c r="M370" s="31">
        <f t="shared" si="44"/>
        <v>2</v>
      </c>
      <c r="N370" s="31">
        <f t="shared" si="45"/>
        <v>20</v>
      </c>
      <c r="O370" s="31">
        <f t="shared" si="46"/>
        <v>29</v>
      </c>
      <c r="P370" s="31">
        <f t="shared" si="48"/>
        <v>114</v>
      </c>
      <c r="Q370" s="31">
        <f t="shared" si="49"/>
        <v>85</v>
      </c>
      <c r="R370" s="61">
        <f t="shared" si="42"/>
        <v>29</v>
      </c>
    </row>
    <row r="371" spans="1:18" ht="15" hidden="1" customHeight="1" x14ac:dyDescent="0.25">
      <c r="A371" s="102">
        <v>41022</v>
      </c>
      <c r="B371" s="59" t="s">
        <v>73</v>
      </c>
      <c r="C371" s="60">
        <v>1830</v>
      </c>
      <c r="D371" s="60">
        <v>1845</v>
      </c>
      <c r="E371" s="31" t="s">
        <v>29</v>
      </c>
      <c r="F371" s="31">
        <v>4</v>
      </c>
      <c r="G371" s="103">
        <v>66</v>
      </c>
      <c r="H371" s="103">
        <v>3</v>
      </c>
      <c r="I371" s="103">
        <v>12</v>
      </c>
      <c r="J371" s="103">
        <v>35</v>
      </c>
      <c r="K371" s="31">
        <f t="shared" si="47"/>
        <v>116</v>
      </c>
      <c r="L371" s="31">
        <f t="shared" si="43"/>
        <v>66</v>
      </c>
      <c r="M371" s="31">
        <f t="shared" si="44"/>
        <v>6</v>
      </c>
      <c r="N371" s="31">
        <f t="shared" si="45"/>
        <v>30</v>
      </c>
      <c r="O371" s="31">
        <f t="shared" si="46"/>
        <v>18</v>
      </c>
      <c r="P371" s="31">
        <f t="shared" si="48"/>
        <v>120</v>
      </c>
      <c r="Q371" s="31">
        <f t="shared" si="49"/>
        <v>102</v>
      </c>
      <c r="R371" s="61">
        <f t="shared" si="42"/>
        <v>18</v>
      </c>
    </row>
    <row r="372" spans="1:18" ht="15" hidden="1" customHeight="1" x14ac:dyDescent="0.25">
      <c r="A372" s="102">
        <v>41022</v>
      </c>
      <c r="B372" s="59" t="s">
        <v>73</v>
      </c>
      <c r="C372" s="60">
        <v>1845</v>
      </c>
      <c r="D372" s="60">
        <v>1900</v>
      </c>
      <c r="E372" s="31" t="s">
        <v>29</v>
      </c>
      <c r="F372" s="31">
        <v>4</v>
      </c>
      <c r="G372" s="103">
        <v>79</v>
      </c>
      <c r="H372" s="103">
        <v>5</v>
      </c>
      <c r="I372" s="103">
        <v>6</v>
      </c>
      <c r="J372" s="103">
        <v>60</v>
      </c>
      <c r="K372" s="31">
        <f t="shared" si="47"/>
        <v>150</v>
      </c>
      <c r="L372" s="31">
        <f t="shared" si="43"/>
        <v>79</v>
      </c>
      <c r="M372" s="31">
        <f t="shared" si="44"/>
        <v>10</v>
      </c>
      <c r="N372" s="31">
        <f t="shared" si="45"/>
        <v>15</v>
      </c>
      <c r="O372" s="31">
        <f t="shared" si="46"/>
        <v>30</v>
      </c>
      <c r="P372" s="31">
        <f t="shared" si="48"/>
        <v>134</v>
      </c>
      <c r="Q372" s="31">
        <f t="shared" si="49"/>
        <v>104</v>
      </c>
      <c r="R372" s="61">
        <f t="shared" si="42"/>
        <v>30</v>
      </c>
    </row>
    <row r="373" spans="1:18" ht="15" hidden="1" customHeight="1" x14ac:dyDescent="0.25">
      <c r="A373" s="102">
        <v>41022</v>
      </c>
      <c r="B373" s="59" t="s">
        <v>73</v>
      </c>
      <c r="C373" s="60">
        <v>1900</v>
      </c>
      <c r="D373" s="60">
        <v>1915</v>
      </c>
      <c r="E373" s="31" t="s">
        <v>29</v>
      </c>
      <c r="F373" s="31">
        <v>4</v>
      </c>
      <c r="G373" s="103">
        <v>91</v>
      </c>
      <c r="H373" s="103">
        <v>3</v>
      </c>
      <c r="I373" s="103">
        <v>6</v>
      </c>
      <c r="J373" s="103">
        <v>55</v>
      </c>
      <c r="K373" s="31">
        <f t="shared" si="47"/>
        <v>155</v>
      </c>
      <c r="L373" s="31">
        <f t="shared" si="43"/>
        <v>91</v>
      </c>
      <c r="M373" s="31">
        <f t="shared" si="44"/>
        <v>6</v>
      </c>
      <c r="N373" s="31">
        <f t="shared" si="45"/>
        <v>15</v>
      </c>
      <c r="O373" s="31">
        <f t="shared" si="46"/>
        <v>28</v>
      </c>
      <c r="P373" s="31">
        <f t="shared" si="48"/>
        <v>140</v>
      </c>
      <c r="Q373" s="31">
        <f t="shared" si="49"/>
        <v>112</v>
      </c>
      <c r="R373" s="61">
        <f t="shared" si="42"/>
        <v>28</v>
      </c>
    </row>
    <row r="374" spans="1:18" ht="15" hidden="1" customHeight="1" x14ac:dyDescent="0.25">
      <c r="A374" s="102">
        <v>41022</v>
      </c>
      <c r="B374" s="59" t="s">
        <v>73</v>
      </c>
      <c r="C374" s="60">
        <v>1915</v>
      </c>
      <c r="D374" s="60">
        <v>1930</v>
      </c>
      <c r="E374" s="31" t="s">
        <v>29</v>
      </c>
      <c r="F374" s="31">
        <v>4</v>
      </c>
      <c r="G374" s="103">
        <v>88</v>
      </c>
      <c r="H374" s="103">
        <v>2</v>
      </c>
      <c r="I374" s="103">
        <v>11</v>
      </c>
      <c r="J374" s="103">
        <v>45</v>
      </c>
      <c r="K374" s="31">
        <f t="shared" si="47"/>
        <v>146</v>
      </c>
      <c r="L374" s="31">
        <f t="shared" si="43"/>
        <v>88</v>
      </c>
      <c r="M374" s="31">
        <f t="shared" si="44"/>
        <v>4</v>
      </c>
      <c r="N374" s="31">
        <f t="shared" si="45"/>
        <v>28</v>
      </c>
      <c r="O374" s="31">
        <f t="shared" si="46"/>
        <v>23</v>
      </c>
      <c r="P374" s="31">
        <f t="shared" si="48"/>
        <v>143</v>
      </c>
      <c r="Q374" s="31">
        <f t="shared" si="49"/>
        <v>120</v>
      </c>
      <c r="R374" s="61">
        <f t="shared" si="42"/>
        <v>23</v>
      </c>
    </row>
    <row r="375" spans="1:18" ht="15" hidden="1" customHeight="1" x14ac:dyDescent="0.25">
      <c r="A375" s="102">
        <v>41022</v>
      </c>
      <c r="B375" s="59" t="s">
        <v>73</v>
      </c>
      <c r="C375" s="60">
        <v>1930</v>
      </c>
      <c r="D375" s="60">
        <v>1945</v>
      </c>
      <c r="E375" s="31" t="s">
        <v>29</v>
      </c>
      <c r="F375" s="31">
        <v>4</v>
      </c>
      <c r="G375" s="103">
        <v>83</v>
      </c>
      <c r="H375" s="103">
        <v>8</v>
      </c>
      <c r="I375" s="103">
        <v>9</v>
      </c>
      <c r="J375" s="103">
        <v>32</v>
      </c>
      <c r="K375" s="31">
        <f t="shared" si="47"/>
        <v>132</v>
      </c>
      <c r="L375" s="31">
        <f t="shared" si="43"/>
        <v>83</v>
      </c>
      <c r="M375" s="31">
        <f t="shared" si="44"/>
        <v>16</v>
      </c>
      <c r="N375" s="31">
        <f t="shared" si="45"/>
        <v>23</v>
      </c>
      <c r="O375" s="31">
        <f t="shared" si="46"/>
        <v>16</v>
      </c>
      <c r="P375" s="31">
        <f t="shared" si="48"/>
        <v>138</v>
      </c>
      <c r="Q375" s="31">
        <f t="shared" si="49"/>
        <v>122</v>
      </c>
      <c r="R375" s="61">
        <f t="shared" si="42"/>
        <v>16</v>
      </c>
    </row>
    <row r="376" spans="1:18" ht="15" hidden="1" customHeight="1" thickBot="1" x14ac:dyDescent="0.25">
      <c r="A376" s="102">
        <v>41022</v>
      </c>
      <c r="B376" s="59" t="s">
        <v>73</v>
      </c>
      <c r="C376" s="60">
        <v>1945</v>
      </c>
      <c r="D376" s="60">
        <v>2000</v>
      </c>
      <c r="E376" s="31" t="s">
        <v>29</v>
      </c>
      <c r="F376" s="31">
        <v>4</v>
      </c>
      <c r="G376" s="103">
        <v>90</v>
      </c>
      <c r="H376" s="103">
        <v>9</v>
      </c>
      <c r="I376" s="103">
        <v>9</v>
      </c>
      <c r="J376" s="103">
        <v>32</v>
      </c>
      <c r="K376" s="31">
        <f t="shared" si="47"/>
        <v>140</v>
      </c>
      <c r="L376" s="31">
        <f t="shared" si="43"/>
        <v>90</v>
      </c>
      <c r="M376" s="31">
        <f t="shared" si="44"/>
        <v>18</v>
      </c>
      <c r="N376" s="31">
        <f t="shared" si="45"/>
        <v>23</v>
      </c>
      <c r="O376" s="31">
        <f t="shared" si="46"/>
        <v>16</v>
      </c>
      <c r="P376" s="31">
        <f t="shared" si="48"/>
        <v>147</v>
      </c>
      <c r="Q376" s="31">
        <f t="shared" si="49"/>
        <v>131</v>
      </c>
      <c r="R376" s="61">
        <f t="shared" si="42"/>
        <v>16</v>
      </c>
    </row>
    <row r="377" spans="1:18" ht="15.75" hidden="1" customHeight="1" thickBot="1" x14ac:dyDescent="0.25">
      <c r="A377" s="100">
        <v>41022</v>
      </c>
      <c r="B377" s="66" t="s">
        <v>73</v>
      </c>
      <c r="C377" s="56">
        <v>500</v>
      </c>
      <c r="D377" s="56">
        <v>515</v>
      </c>
      <c r="E377" s="57" t="s">
        <v>27</v>
      </c>
      <c r="F377" s="57">
        <v>5</v>
      </c>
      <c r="G377" s="101">
        <v>0</v>
      </c>
      <c r="H377" s="101">
        <v>0</v>
      </c>
      <c r="I377" s="101">
        <v>0</v>
      </c>
      <c r="J377" s="101">
        <v>0</v>
      </c>
      <c r="K377" s="54">
        <f t="shared" si="47"/>
        <v>0</v>
      </c>
      <c r="L377" s="57">
        <f t="shared" si="43"/>
        <v>0</v>
      </c>
      <c r="M377" s="57">
        <f t="shared" si="44"/>
        <v>0</v>
      </c>
      <c r="N377" s="57">
        <f t="shared" si="45"/>
        <v>0</v>
      </c>
      <c r="O377" s="57">
        <f t="shared" si="46"/>
        <v>0</v>
      </c>
      <c r="P377" s="57">
        <f t="shared" si="48"/>
        <v>0</v>
      </c>
      <c r="Q377" s="57">
        <f t="shared" si="49"/>
        <v>0</v>
      </c>
      <c r="R377" s="58">
        <f>O377</f>
        <v>0</v>
      </c>
    </row>
    <row r="378" spans="1:18" ht="15.75" hidden="1" customHeight="1" thickBot="1" x14ac:dyDescent="0.25">
      <c r="A378" s="100">
        <v>41022</v>
      </c>
      <c r="B378" s="66" t="s">
        <v>73</v>
      </c>
      <c r="C378" s="56">
        <v>515</v>
      </c>
      <c r="D378" s="56">
        <v>530</v>
      </c>
      <c r="E378" s="57" t="s">
        <v>27</v>
      </c>
      <c r="F378" s="57">
        <v>5</v>
      </c>
      <c r="G378" s="101">
        <v>0</v>
      </c>
      <c r="H378" s="101">
        <v>0</v>
      </c>
      <c r="I378" s="101">
        <v>0</v>
      </c>
      <c r="J378" s="101">
        <v>0</v>
      </c>
      <c r="K378" s="54">
        <f t="shared" si="47"/>
        <v>0</v>
      </c>
      <c r="L378" s="57">
        <f t="shared" si="43"/>
        <v>0</v>
      </c>
      <c r="M378" s="57">
        <f t="shared" si="44"/>
        <v>0</v>
      </c>
      <c r="N378" s="57">
        <f t="shared" si="45"/>
        <v>0</v>
      </c>
      <c r="O378" s="57">
        <f t="shared" si="46"/>
        <v>0</v>
      </c>
      <c r="P378" s="57">
        <f t="shared" si="48"/>
        <v>0</v>
      </c>
      <c r="Q378" s="57">
        <f t="shared" si="49"/>
        <v>0</v>
      </c>
      <c r="R378" s="58">
        <f t="shared" ref="R378:R436" si="50">O378</f>
        <v>0</v>
      </c>
    </row>
    <row r="379" spans="1:18" ht="15.75" hidden="1" customHeight="1" thickBot="1" x14ac:dyDescent="0.25">
      <c r="A379" s="100">
        <v>41022</v>
      </c>
      <c r="B379" s="66" t="s">
        <v>73</v>
      </c>
      <c r="C379" s="56">
        <v>530</v>
      </c>
      <c r="D379" s="56">
        <v>545</v>
      </c>
      <c r="E379" s="57" t="s">
        <v>27</v>
      </c>
      <c r="F379" s="57">
        <v>5</v>
      </c>
      <c r="G379" s="101">
        <v>0</v>
      </c>
      <c r="H379" s="101">
        <v>0</v>
      </c>
      <c r="I379" s="101">
        <v>0</v>
      </c>
      <c r="J379" s="101">
        <v>0</v>
      </c>
      <c r="K379" s="54">
        <f t="shared" si="47"/>
        <v>0</v>
      </c>
      <c r="L379" s="57">
        <f t="shared" si="43"/>
        <v>0</v>
      </c>
      <c r="M379" s="57">
        <f t="shared" si="44"/>
        <v>0</v>
      </c>
      <c r="N379" s="57">
        <f t="shared" si="45"/>
        <v>0</v>
      </c>
      <c r="O379" s="57">
        <f t="shared" si="46"/>
        <v>0</v>
      </c>
      <c r="P379" s="57">
        <f t="shared" si="48"/>
        <v>0</v>
      </c>
      <c r="Q379" s="57">
        <f t="shared" si="49"/>
        <v>0</v>
      </c>
      <c r="R379" s="58">
        <f t="shared" si="50"/>
        <v>0</v>
      </c>
    </row>
    <row r="380" spans="1:18" ht="15.75" hidden="1" customHeight="1" thickBot="1" x14ac:dyDescent="0.25">
      <c r="A380" s="100">
        <v>41022</v>
      </c>
      <c r="B380" s="66" t="s">
        <v>73</v>
      </c>
      <c r="C380" s="56">
        <v>545</v>
      </c>
      <c r="D380" s="56">
        <v>600</v>
      </c>
      <c r="E380" s="57" t="s">
        <v>27</v>
      </c>
      <c r="F380" s="57">
        <v>5</v>
      </c>
      <c r="G380" s="101">
        <v>0</v>
      </c>
      <c r="H380" s="101">
        <v>0</v>
      </c>
      <c r="I380" s="101">
        <v>0</v>
      </c>
      <c r="J380" s="101">
        <v>0</v>
      </c>
      <c r="K380" s="54">
        <f t="shared" si="47"/>
        <v>0</v>
      </c>
      <c r="L380" s="57">
        <f t="shared" si="43"/>
        <v>0</v>
      </c>
      <c r="M380" s="57">
        <f t="shared" si="44"/>
        <v>0</v>
      </c>
      <c r="N380" s="57">
        <f t="shared" si="45"/>
        <v>0</v>
      </c>
      <c r="O380" s="57">
        <f t="shared" si="46"/>
        <v>0</v>
      </c>
      <c r="P380" s="57">
        <f t="shared" si="48"/>
        <v>0</v>
      </c>
      <c r="Q380" s="57">
        <f t="shared" si="49"/>
        <v>0</v>
      </c>
      <c r="R380" s="58">
        <f t="shared" si="50"/>
        <v>0</v>
      </c>
    </row>
    <row r="381" spans="1:18" ht="15.75" hidden="1" customHeight="1" thickBot="1" x14ac:dyDescent="0.25">
      <c r="A381" s="100">
        <v>41022</v>
      </c>
      <c r="B381" s="66" t="s">
        <v>73</v>
      </c>
      <c r="C381" s="56">
        <v>600</v>
      </c>
      <c r="D381" s="56">
        <v>615</v>
      </c>
      <c r="E381" s="57" t="s">
        <v>27</v>
      </c>
      <c r="F381" s="57">
        <v>5</v>
      </c>
      <c r="G381" s="101">
        <v>64</v>
      </c>
      <c r="H381" s="101">
        <v>1</v>
      </c>
      <c r="I381" s="101">
        <v>5</v>
      </c>
      <c r="J381" s="101">
        <v>7</v>
      </c>
      <c r="K381" s="54">
        <f t="shared" si="47"/>
        <v>77</v>
      </c>
      <c r="L381" s="57">
        <f t="shared" si="43"/>
        <v>64</v>
      </c>
      <c r="M381" s="57">
        <f t="shared" si="44"/>
        <v>2</v>
      </c>
      <c r="N381" s="57">
        <f t="shared" si="45"/>
        <v>13</v>
      </c>
      <c r="O381" s="57">
        <f t="shared" si="46"/>
        <v>4</v>
      </c>
      <c r="P381" s="57">
        <f t="shared" si="48"/>
        <v>83</v>
      </c>
      <c r="Q381" s="57">
        <f t="shared" si="49"/>
        <v>79</v>
      </c>
      <c r="R381" s="58">
        <f t="shared" si="50"/>
        <v>4</v>
      </c>
    </row>
    <row r="382" spans="1:18" ht="15.75" hidden="1" customHeight="1" thickBot="1" x14ac:dyDescent="0.25">
      <c r="A382" s="100">
        <v>41022</v>
      </c>
      <c r="B382" s="66" t="s">
        <v>73</v>
      </c>
      <c r="C382" s="56">
        <v>615</v>
      </c>
      <c r="D382" s="56">
        <v>630</v>
      </c>
      <c r="E382" s="57" t="s">
        <v>27</v>
      </c>
      <c r="F382" s="57">
        <v>5</v>
      </c>
      <c r="G382" s="101">
        <v>122</v>
      </c>
      <c r="H382" s="101">
        <v>1</v>
      </c>
      <c r="I382" s="101">
        <v>4</v>
      </c>
      <c r="J382" s="101">
        <v>7</v>
      </c>
      <c r="K382" s="54">
        <f t="shared" si="47"/>
        <v>134</v>
      </c>
      <c r="L382" s="57">
        <f t="shared" si="43"/>
        <v>122</v>
      </c>
      <c r="M382" s="57">
        <f t="shared" si="44"/>
        <v>2</v>
      </c>
      <c r="N382" s="57">
        <f t="shared" si="45"/>
        <v>10</v>
      </c>
      <c r="O382" s="57">
        <f t="shared" si="46"/>
        <v>4</v>
      </c>
      <c r="P382" s="57">
        <f t="shared" si="48"/>
        <v>138</v>
      </c>
      <c r="Q382" s="57">
        <f t="shared" si="49"/>
        <v>134</v>
      </c>
      <c r="R382" s="58">
        <f t="shared" si="50"/>
        <v>4</v>
      </c>
    </row>
    <row r="383" spans="1:18" ht="15.75" hidden="1" customHeight="1" thickBot="1" x14ac:dyDescent="0.25">
      <c r="A383" s="100">
        <v>41022</v>
      </c>
      <c r="B383" s="66" t="s">
        <v>73</v>
      </c>
      <c r="C383" s="56">
        <v>630</v>
      </c>
      <c r="D383" s="56">
        <v>645</v>
      </c>
      <c r="E383" s="57" t="s">
        <v>27</v>
      </c>
      <c r="F383" s="57">
        <v>5</v>
      </c>
      <c r="G383" s="101">
        <v>98</v>
      </c>
      <c r="H383" s="101">
        <v>9</v>
      </c>
      <c r="I383" s="101">
        <v>8</v>
      </c>
      <c r="J383" s="101">
        <v>13</v>
      </c>
      <c r="K383" s="54">
        <f t="shared" si="47"/>
        <v>128</v>
      </c>
      <c r="L383" s="57">
        <f t="shared" si="43"/>
        <v>98</v>
      </c>
      <c r="M383" s="57">
        <f t="shared" si="44"/>
        <v>18</v>
      </c>
      <c r="N383" s="57">
        <f t="shared" si="45"/>
        <v>20</v>
      </c>
      <c r="O383" s="57">
        <f t="shared" si="46"/>
        <v>7</v>
      </c>
      <c r="P383" s="57">
        <f t="shared" si="48"/>
        <v>143</v>
      </c>
      <c r="Q383" s="57">
        <f t="shared" si="49"/>
        <v>136</v>
      </c>
      <c r="R383" s="58">
        <f t="shared" si="50"/>
        <v>7</v>
      </c>
    </row>
    <row r="384" spans="1:18" ht="15.75" hidden="1" customHeight="1" thickBot="1" x14ac:dyDescent="0.25">
      <c r="A384" s="100">
        <v>41022</v>
      </c>
      <c r="B384" s="66" t="s">
        <v>73</v>
      </c>
      <c r="C384" s="56">
        <v>645</v>
      </c>
      <c r="D384" s="56">
        <v>700</v>
      </c>
      <c r="E384" s="57" t="s">
        <v>27</v>
      </c>
      <c r="F384" s="57">
        <v>5</v>
      </c>
      <c r="G384" s="101">
        <v>111</v>
      </c>
      <c r="H384" s="101">
        <v>3</v>
      </c>
      <c r="I384" s="101">
        <v>14</v>
      </c>
      <c r="J384" s="101">
        <v>15</v>
      </c>
      <c r="K384" s="54">
        <f t="shared" si="47"/>
        <v>143</v>
      </c>
      <c r="L384" s="57">
        <f t="shared" si="43"/>
        <v>111</v>
      </c>
      <c r="M384" s="57">
        <f t="shared" si="44"/>
        <v>6</v>
      </c>
      <c r="N384" s="57">
        <f t="shared" si="45"/>
        <v>35</v>
      </c>
      <c r="O384" s="57">
        <f t="shared" si="46"/>
        <v>8</v>
      </c>
      <c r="P384" s="57">
        <f t="shared" si="48"/>
        <v>160</v>
      </c>
      <c r="Q384" s="57">
        <f t="shared" si="49"/>
        <v>152</v>
      </c>
      <c r="R384" s="58">
        <f t="shared" si="50"/>
        <v>8</v>
      </c>
    </row>
    <row r="385" spans="1:18" ht="15.75" hidden="1" customHeight="1" thickBot="1" x14ac:dyDescent="0.25">
      <c r="A385" s="100">
        <v>41022</v>
      </c>
      <c r="B385" s="66" t="s">
        <v>73</v>
      </c>
      <c r="C385" s="56">
        <v>700</v>
      </c>
      <c r="D385" s="56">
        <v>715</v>
      </c>
      <c r="E385" s="57" t="s">
        <v>27</v>
      </c>
      <c r="F385" s="57">
        <v>5</v>
      </c>
      <c r="G385" s="101">
        <v>117</v>
      </c>
      <c r="H385" s="101">
        <v>1</v>
      </c>
      <c r="I385" s="101">
        <v>9</v>
      </c>
      <c r="J385" s="101">
        <v>8</v>
      </c>
      <c r="K385" s="54">
        <f t="shared" si="47"/>
        <v>135</v>
      </c>
      <c r="L385" s="57">
        <f t="shared" si="43"/>
        <v>117</v>
      </c>
      <c r="M385" s="57">
        <f t="shared" si="44"/>
        <v>2</v>
      </c>
      <c r="N385" s="57">
        <f t="shared" si="45"/>
        <v>23</v>
      </c>
      <c r="O385" s="57">
        <f t="shared" si="46"/>
        <v>4</v>
      </c>
      <c r="P385" s="57">
        <f t="shared" si="48"/>
        <v>146</v>
      </c>
      <c r="Q385" s="57">
        <f t="shared" si="49"/>
        <v>142</v>
      </c>
      <c r="R385" s="58">
        <f t="shared" si="50"/>
        <v>4</v>
      </c>
    </row>
    <row r="386" spans="1:18" ht="15.75" hidden="1" customHeight="1" thickBot="1" x14ac:dyDescent="0.25">
      <c r="A386" s="100">
        <v>41022</v>
      </c>
      <c r="B386" s="66" t="s">
        <v>73</v>
      </c>
      <c r="C386" s="56">
        <v>715</v>
      </c>
      <c r="D386" s="56">
        <v>730</v>
      </c>
      <c r="E386" s="57" t="s">
        <v>27</v>
      </c>
      <c r="F386" s="57">
        <v>5</v>
      </c>
      <c r="G386" s="101">
        <v>125</v>
      </c>
      <c r="H386" s="101">
        <v>4</v>
      </c>
      <c r="I386" s="101">
        <v>11</v>
      </c>
      <c r="J386" s="101">
        <v>15</v>
      </c>
      <c r="K386" s="54">
        <f t="shared" si="47"/>
        <v>155</v>
      </c>
      <c r="L386" s="57">
        <f t="shared" si="43"/>
        <v>125</v>
      </c>
      <c r="M386" s="57">
        <f t="shared" si="44"/>
        <v>8</v>
      </c>
      <c r="N386" s="57">
        <f t="shared" si="45"/>
        <v>28</v>
      </c>
      <c r="O386" s="57">
        <f t="shared" si="46"/>
        <v>8</v>
      </c>
      <c r="P386" s="57">
        <f t="shared" si="48"/>
        <v>169</v>
      </c>
      <c r="Q386" s="57">
        <f t="shared" si="49"/>
        <v>161</v>
      </c>
      <c r="R386" s="58">
        <f t="shared" si="50"/>
        <v>8</v>
      </c>
    </row>
    <row r="387" spans="1:18" ht="15.75" hidden="1" customHeight="1" thickBot="1" x14ac:dyDescent="0.25">
      <c r="A387" s="100">
        <v>41022</v>
      </c>
      <c r="B387" s="66" t="s">
        <v>73</v>
      </c>
      <c r="C387" s="56">
        <v>730</v>
      </c>
      <c r="D387" s="56">
        <v>745</v>
      </c>
      <c r="E387" s="57" t="s">
        <v>27</v>
      </c>
      <c r="F387" s="57">
        <v>5</v>
      </c>
      <c r="G387" s="101">
        <v>104</v>
      </c>
      <c r="H387" s="101">
        <v>1</v>
      </c>
      <c r="I387" s="101">
        <v>8</v>
      </c>
      <c r="J387" s="101">
        <v>26</v>
      </c>
      <c r="K387" s="54">
        <f t="shared" si="47"/>
        <v>139</v>
      </c>
      <c r="L387" s="57">
        <f t="shared" si="43"/>
        <v>104</v>
      </c>
      <c r="M387" s="57">
        <f t="shared" si="44"/>
        <v>2</v>
      </c>
      <c r="N387" s="57">
        <f t="shared" si="45"/>
        <v>20</v>
      </c>
      <c r="O387" s="57">
        <f t="shared" si="46"/>
        <v>13</v>
      </c>
      <c r="P387" s="57">
        <f t="shared" si="48"/>
        <v>139</v>
      </c>
      <c r="Q387" s="57">
        <f t="shared" si="49"/>
        <v>126</v>
      </c>
      <c r="R387" s="58">
        <f t="shared" si="50"/>
        <v>13</v>
      </c>
    </row>
    <row r="388" spans="1:18" ht="15.75" hidden="1" customHeight="1" thickBot="1" x14ac:dyDescent="0.25">
      <c r="A388" s="100">
        <v>41022</v>
      </c>
      <c r="B388" s="66" t="s">
        <v>73</v>
      </c>
      <c r="C388" s="56">
        <v>745</v>
      </c>
      <c r="D388" s="56">
        <v>800</v>
      </c>
      <c r="E388" s="57" t="s">
        <v>27</v>
      </c>
      <c r="F388" s="57">
        <v>5</v>
      </c>
      <c r="G388" s="101">
        <v>126</v>
      </c>
      <c r="H388" s="101">
        <v>2</v>
      </c>
      <c r="I388" s="101">
        <v>4</v>
      </c>
      <c r="J388" s="101">
        <v>22</v>
      </c>
      <c r="K388" s="54">
        <f t="shared" si="47"/>
        <v>154</v>
      </c>
      <c r="L388" s="57">
        <f t="shared" si="43"/>
        <v>126</v>
      </c>
      <c r="M388" s="57">
        <f t="shared" si="44"/>
        <v>4</v>
      </c>
      <c r="N388" s="57">
        <f t="shared" si="45"/>
        <v>10</v>
      </c>
      <c r="O388" s="57">
        <f t="shared" si="46"/>
        <v>11</v>
      </c>
      <c r="P388" s="57">
        <f t="shared" si="48"/>
        <v>151</v>
      </c>
      <c r="Q388" s="57">
        <f t="shared" si="49"/>
        <v>140</v>
      </c>
      <c r="R388" s="58">
        <f t="shared" si="50"/>
        <v>11</v>
      </c>
    </row>
    <row r="389" spans="1:18" ht="15.75" hidden="1" customHeight="1" thickBot="1" x14ac:dyDescent="0.25">
      <c r="A389" s="100">
        <v>41022</v>
      </c>
      <c r="B389" s="66" t="s">
        <v>73</v>
      </c>
      <c r="C389" s="56">
        <v>800</v>
      </c>
      <c r="D389" s="56">
        <v>815</v>
      </c>
      <c r="E389" s="57" t="s">
        <v>27</v>
      </c>
      <c r="F389" s="57">
        <v>5</v>
      </c>
      <c r="G389" s="101">
        <v>94</v>
      </c>
      <c r="H389" s="101">
        <v>1</v>
      </c>
      <c r="I389" s="101">
        <v>4</v>
      </c>
      <c r="J389" s="101">
        <v>13</v>
      </c>
      <c r="K389" s="54">
        <f t="shared" si="47"/>
        <v>112</v>
      </c>
      <c r="L389" s="57">
        <f t="shared" si="43"/>
        <v>94</v>
      </c>
      <c r="M389" s="57">
        <f t="shared" si="44"/>
        <v>2</v>
      </c>
      <c r="N389" s="57">
        <f t="shared" si="45"/>
        <v>10</v>
      </c>
      <c r="O389" s="57">
        <f t="shared" si="46"/>
        <v>7</v>
      </c>
      <c r="P389" s="57">
        <f t="shared" si="48"/>
        <v>113</v>
      </c>
      <c r="Q389" s="57">
        <f t="shared" si="49"/>
        <v>106</v>
      </c>
      <c r="R389" s="58">
        <f t="shared" si="50"/>
        <v>7</v>
      </c>
    </row>
    <row r="390" spans="1:18" ht="15.75" hidden="1" customHeight="1" thickBot="1" x14ac:dyDescent="0.25">
      <c r="A390" s="100">
        <v>41022</v>
      </c>
      <c r="B390" s="66" t="s">
        <v>73</v>
      </c>
      <c r="C390" s="56">
        <v>815</v>
      </c>
      <c r="D390" s="56">
        <v>830</v>
      </c>
      <c r="E390" s="57" t="s">
        <v>27</v>
      </c>
      <c r="F390" s="57">
        <v>5</v>
      </c>
      <c r="G390" s="101">
        <v>97</v>
      </c>
      <c r="H390" s="101">
        <v>1</v>
      </c>
      <c r="I390" s="101">
        <v>8</v>
      </c>
      <c r="J390" s="101">
        <v>15</v>
      </c>
      <c r="K390" s="54">
        <f t="shared" si="47"/>
        <v>121</v>
      </c>
      <c r="L390" s="57">
        <f t="shared" si="43"/>
        <v>97</v>
      </c>
      <c r="M390" s="57">
        <f t="shared" si="44"/>
        <v>2</v>
      </c>
      <c r="N390" s="57">
        <f t="shared" si="45"/>
        <v>20</v>
      </c>
      <c r="O390" s="57">
        <f t="shared" si="46"/>
        <v>8</v>
      </c>
      <c r="P390" s="57">
        <f t="shared" si="48"/>
        <v>127</v>
      </c>
      <c r="Q390" s="57">
        <f t="shared" si="49"/>
        <v>119</v>
      </c>
      <c r="R390" s="58">
        <f t="shared" si="50"/>
        <v>8</v>
      </c>
    </row>
    <row r="391" spans="1:18" ht="15.75" hidden="1" customHeight="1" thickBot="1" x14ac:dyDescent="0.25">
      <c r="A391" s="100">
        <v>41022</v>
      </c>
      <c r="B391" s="66" t="s">
        <v>73</v>
      </c>
      <c r="C391" s="56">
        <v>830</v>
      </c>
      <c r="D391" s="56">
        <v>845</v>
      </c>
      <c r="E391" s="57" t="s">
        <v>27</v>
      </c>
      <c r="F391" s="57">
        <v>5</v>
      </c>
      <c r="G391" s="101">
        <v>88</v>
      </c>
      <c r="H391" s="101">
        <v>1</v>
      </c>
      <c r="I391" s="101">
        <v>8</v>
      </c>
      <c r="J391" s="101">
        <v>8</v>
      </c>
      <c r="K391" s="54">
        <f t="shared" si="47"/>
        <v>105</v>
      </c>
      <c r="L391" s="57">
        <f t="shared" si="43"/>
        <v>88</v>
      </c>
      <c r="M391" s="57">
        <f t="shared" si="44"/>
        <v>2</v>
      </c>
      <c r="N391" s="57">
        <f t="shared" si="45"/>
        <v>20</v>
      </c>
      <c r="O391" s="57">
        <f t="shared" si="46"/>
        <v>4</v>
      </c>
      <c r="P391" s="57">
        <f t="shared" si="48"/>
        <v>114</v>
      </c>
      <c r="Q391" s="57">
        <f t="shared" si="49"/>
        <v>110</v>
      </c>
      <c r="R391" s="58">
        <f t="shared" si="50"/>
        <v>4</v>
      </c>
    </row>
    <row r="392" spans="1:18" ht="15.75" hidden="1" customHeight="1" thickBot="1" x14ac:dyDescent="0.25">
      <c r="A392" s="100">
        <v>41022</v>
      </c>
      <c r="B392" s="66" t="s">
        <v>73</v>
      </c>
      <c r="C392" s="56">
        <v>845</v>
      </c>
      <c r="D392" s="56">
        <v>900</v>
      </c>
      <c r="E392" s="57" t="s">
        <v>27</v>
      </c>
      <c r="F392" s="57">
        <v>5</v>
      </c>
      <c r="G392" s="101">
        <v>85</v>
      </c>
      <c r="H392" s="101">
        <v>1</v>
      </c>
      <c r="I392" s="101">
        <v>12</v>
      </c>
      <c r="J392" s="101">
        <v>10</v>
      </c>
      <c r="K392" s="54">
        <f t="shared" si="47"/>
        <v>108</v>
      </c>
      <c r="L392" s="57">
        <f t="shared" si="43"/>
        <v>85</v>
      </c>
      <c r="M392" s="57">
        <f t="shared" si="44"/>
        <v>2</v>
      </c>
      <c r="N392" s="57">
        <f t="shared" si="45"/>
        <v>30</v>
      </c>
      <c r="O392" s="57">
        <f t="shared" si="46"/>
        <v>5</v>
      </c>
      <c r="P392" s="57">
        <f t="shared" si="48"/>
        <v>122</v>
      </c>
      <c r="Q392" s="57">
        <f t="shared" si="49"/>
        <v>117</v>
      </c>
      <c r="R392" s="58">
        <f t="shared" si="50"/>
        <v>5</v>
      </c>
    </row>
    <row r="393" spans="1:18" ht="15.75" hidden="1" customHeight="1" thickBot="1" x14ac:dyDescent="0.25">
      <c r="A393" s="100">
        <v>41022</v>
      </c>
      <c r="B393" s="66" t="s">
        <v>73</v>
      </c>
      <c r="C393" s="56">
        <v>900</v>
      </c>
      <c r="D393" s="56">
        <v>915</v>
      </c>
      <c r="E393" s="57" t="s">
        <v>27</v>
      </c>
      <c r="F393" s="57">
        <v>5</v>
      </c>
      <c r="G393" s="101">
        <v>89</v>
      </c>
      <c r="H393" s="101">
        <v>2</v>
      </c>
      <c r="I393" s="101">
        <v>4</v>
      </c>
      <c r="J393" s="101">
        <v>8</v>
      </c>
      <c r="K393" s="54">
        <f t="shared" si="47"/>
        <v>103</v>
      </c>
      <c r="L393" s="57">
        <f t="shared" si="43"/>
        <v>89</v>
      </c>
      <c r="M393" s="57">
        <f t="shared" si="44"/>
        <v>4</v>
      </c>
      <c r="N393" s="57">
        <f t="shared" si="45"/>
        <v>10</v>
      </c>
      <c r="O393" s="57">
        <f t="shared" si="46"/>
        <v>4</v>
      </c>
      <c r="P393" s="57">
        <f t="shared" si="48"/>
        <v>107</v>
      </c>
      <c r="Q393" s="57">
        <f t="shared" si="49"/>
        <v>103</v>
      </c>
      <c r="R393" s="58">
        <f t="shared" si="50"/>
        <v>4</v>
      </c>
    </row>
    <row r="394" spans="1:18" ht="15.75" hidden="1" customHeight="1" thickBot="1" x14ac:dyDescent="0.25">
      <c r="A394" s="100">
        <v>41022</v>
      </c>
      <c r="B394" s="66" t="s">
        <v>73</v>
      </c>
      <c r="C394" s="56">
        <v>915</v>
      </c>
      <c r="D394" s="56">
        <v>930</v>
      </c>
      <c r="E394" s="57" t="s">
        <v>27</v>
      </c>
      <c r="F394" s="57">
        <v>5</v>
      </c>
      <c r="G394" s="101">
        <v>72</v>
      </c>
      <c r="H394" s="101">
        <v>1</v>
      </c>
      <c r="I394" s="101">
        <v>7</v>
      </c>
      <c r="J394" s="101">
        <v>9</v>
      </c>
      <c r="K394" s="54">
        <f t="shared" si="47"/>
        <v>89</v>
      </c>
      <c r="L394" s="57">
        <f t="shared" si="43"/>
        <v>72</v>
      </c>
      <c r="M394" s="57">
        <f t="shared" si="44"/>
        <v>2</v>
      </c>
      <c r="N394" s="57">
        <f t="shared" si="45"/>
        <v>18</v>
      </c>
      <c r="O394" s="57">
        <f t="shared" si="46"/>
        <v>5</v>
      </c>
      <c r="P394" s="57">
        <f t="shared" si="48"/>
        <v>97</v>
      </c>
      <c r="Q394" s="57">
        <f t="shared" si="49"/>
        <v>92</v>
      </c>
      <c r="R394" s="58">
        <f t="shared" si="50"/>
        <v>5</v>
      </c>
    </row>
    <row r="395" spans="1:18" ht="15.75" hidden="1" customHeight="1" thickBot="1" x14ac:dyDescent="0.25">
      <c r="A395" s="100">
        <v>41022</v>
      </c>
      <c r="B395" s="66" t="s">
        <v>73</v>
      </c>
      <c r="C395" s="56">
        <v>930</v>
      </c>
      <c r="D395" s="56">
        <v>945</v>
      </c>
      <c r="E395" s="57" t="s">
        <v>27</v>
      </c>
      <c r="F395" s="57">
        <v>5</v>
      </c>
      <c r="G395" s="101">
        <v>79</v>
      </c>
      <c r="H395" s="101">
        <v>1</v>
      </c>
      <c r="I395" s="101">
        <v>9</v>
      </c>
      <c r="J395" s="101">
        <v>13</v>
      </c>
      <c r="K395" s="54">
        <f t="shared" si="47"/>
        <v>102</v>
      </c>
      <c r="L395" s="57">
        <f t="shared" si="43"/>
        <v>79</v>
      </c>
      <c r="M395" s="57">
        <f t="shared" si="44"/>
        <v>2</v>
      </c>
      <c r="N395" s="57">
        <f t="shared" si="45"/>
        <v>23</v>
      </c>
      <c r="O395" s="57">
        <f t="shared" si="46"/>
        <v>7</v>
      </c>
      <c r="P395" s="57">
        <f t="shared" si="48"/>
        <v>111</v>
      </c>
      <c r="Q395" s="57">
        <f t="shared" si="49"/>
        <v>104</v>
      </c>
      <c r="R395" s="58">
        <f t="shared" si="50"/>
        <v>7</v>
      </c>
    </row>
    <row r="396" spans="1:18" ht="15.75" hidden="1" customHeight="1" thickBot="1" x14ac:dyDescent="0.25">
      <c r="A396" s="100">
        <v>41022</v>
      </c>
      <c r="B396" s="66" t="s">
        <v>73</v>
      </c>
      <c r="C396" s="56">
        <v>945</v>
      </c>
      <c r="D396" s="56">
        <v>1000</v>
      </c>
      <c r="E396" s="57" t="s">
        <v>27</v>
      </c>
      <c r="F396" s="57">
        <v>5</v>
      </c>
      <c r="G396" s="101">
        <v>80</v>
      </c>
      <c r="H396" s="101">
        <v>1</v>
      </c>
      <c r="I396" s="101">
        <v>15</v>
      </c>
      <c r="J396" s="101">
        <v>16</v>
      </c>
      <c r="K396" s="54">
        <f t="shared" si="47"/>
        <v>112</v>
      </c>
      <c r="L396" s="57">
        <f t="shared" si="43"/>
        <v>80</v>
      </c>
      <c r="M396" s="57">
        <f t="shared" si="44"/>
        <v>2</v>
      </c>
      <c r="N396" s="57">
        <f t="shared" si="45"/>
        <v>38</v>
      </c>
      <c r="O396" s="57">
        <f t="shared" si="46"/>
        <v>8</v>
      </c>
      <c r="P396" s="57">
        <f t="shared" si="48"/>
        <v>128</v>
      </c>
      <c r="Q396" s="57">
        <f t="shared" si="49"/>
        <v>120</v>
      </c>
      <c r="R396" s="58">
        <f t="shared" si="50"/>
        <v>8</v>
      </c>
    </row>
    <row r="397" spans="1:18" ht="15.75" hidden="1" customHeight="1" thickBot="1" x14ac:dyDescent="0.25">
      <c r="A397" s="100">
        <v>41022</v>
      </c>
      <c r="B397" s="66" t="s">
        <v>73</v>
      </c>
      <c r="C397" s="56">
        <v>1000</v>
      </c>
      <c r="D397" s="56">
        <v>1015</v>
      </c>
      <c r="E397" s="57" t="s">
        <v>27</v>
      </c>
      <c r="F397" s="57">
        <v>5</v>
      </c>
      <c r="G397" s="101">
        <v>70</v>
      </c>
      <c r="H397" s="101">
        <v>1</v>
      </c>
      <c r="I397" s="101">
        <v>17</v>
      </c>
      <c r="J397" s="101">
        <v>9</v>
      </c>
      <c r="K397" s="54">
        <f t="shared" si="47"/>
        <v>97</v>
      </c>
      <c r="L397" s="57">
        <f t="shared" si="43"/>
        <v>70</v>
      </c>
      <c r="M397" s="57">
        <f t="shared" si="44"/>
        <v>2</v>
      </c>
      <c r="N397" s="57">
        <f t="shared" si="45"/>
        <v>43</v>
      </c>
      <c r="O397" s="57">
        <f t="shared" si="46"/>
        <v>5</v>
      </c>
      <c r="P397" s="57">
        <f t="shared" si="48"/>
        <v>120</v>
      </c>
      <c r="Q397" s="57">
        <f t="shared" si="49"/>
        <v>115</v>
      </c>
      <c r="R397" s="58">
        <f t="shared" si="50"/>
        <v>5</v>
      </c>
    </row>
    <row r="398" spans="1:18" ht="15.75" hidden="1" customHeight="1" thickBot="1" x14ac:dyDescent="0.25">
      <c r="A398" s="100">
        <v>41022</v>
      </c>
      <c r="B398" s="66" t="s">
        <v>73</v>
      </c>
      <c r="C398" s="56">
        <v>1015</v>
      </c>
      <c r="D398" s="56">
        <v>1030</v>
      </c>
      <c r="E398" s="57" t="s">
        <v>27</v>
      </c>
      <c r="F398" s="57">
        <v>5</v>
      </c>
      <c r="G398" s="101">
        <v>77</v>
      </c>
      <c r="H398" s="101">
        <v>2</v>
      </c>
      <c r="I398" s="101">
        <v>10</v>
      </c>
      <c r="J398" s="101">
        <v>7</v>
      </c>
      <c r="K398" s="54">
        <f t="shared" si="47"/>
        <v>96</v>
      </c>
      <c r="L398" s="57">
        <f t="shared" si="43"/>
        <v>77</v>
      </c>
      <c r="M398" s="57">
        <f t="shared" si="44"/>
        <v>4</v>
      </c>
      <c r="N398" s="57">
        <f t="shared" si="45"/>
        <v>25</v>
      </c>
      <c r="O398" s="57">
        <f t="shared" si="46"/>
        <v>4</v>
      </c>
      <c r="P398" s="57">
        <f t="shared" si="48"/>
        <v>110</v>
      </c>
      <c r="Q398" s="57">
        <f t="shared" si="49"/>
        <v>106</v>
      </c>
      <c r="R398" s="58">
        <f t="shared" si="50"/>
        <v>4</v>
      </c>
    </row>
    <row r="399" spans="1:18" ht="15.75" hidden="1" customHeight="1" thickBot="1" x14ac:dyDescent="0.25">
      <c r="A399" s="100">
        <v>41022</v>
      </c>
      <c r="B399" s="66" t="s">
        <v>73</v>
      </c>
      <c r="C399" s="56">
        <v>1030</v>
      </c>
      <c r="D399" s="56">
        <v>1045</v>
      </c>
      <c r="E399" s="57" t="s">
        <v>27</v>
      </c>
      <c r="F399" s="57">
        <v>5</v>
      </c>
      <c r="G399" s="101">
        <v>94</v>
      </c>
      <c r="H399" s="101">
        <v>2</v>
      </c>
      <c r="I399" s="101">
        <v>13</v>
      </c>
      <c r="J399" s="101">
        <v>14</v>
      </c>
      <c r="K399" s="54">
        <f t="shared" si="47"/>
        <v>123</v>
      </c>
      <c r="L399" s="57">
        <f t="shared" si="43"/>
        <v>94</v>
      </c>
      <c r="M399" s="57">
        <f t="shared" si="44"/>
        <v>4</v>
      </c>
      <c r="N399" s="57">
        <f t="shared" si="45"/>
        <v>33</v>
      </c>
      <c r="O399" s="57">
        <f t="shared" si="46"/>
        <v>7</v>
      </c>
      <c r="P399" s="57">
        <f t="shared" si="48"/>
        <v>138</v>
      </c>
      <c r="Q399" s="57">
        <f t="shared" si="49"/>
        <v>131</v>
      </c>
      <c r="R399" s="58">
        <f t="shared" si="50"/>
        <v>7</v>
      </c>
    </row>
    <row r="400" spans="1:18" ht="15.75" hidden="1" customHeight="1" thickBot="1" x14ac:dyDescent="0.25">
      <c r="A400" s="100">
        <v>41022</v>
      </c>
      <c r="B400" s="66" t="s">
        <v>73</v>
      </c>
      <c r="C400" s="56">
        <v>1045</v>
      </c>
      <c r="D400" s="56">
        <v>1100</v>
      </c>
      <c r="E400" s="57" t="s">
        <v>27</v>
      </c>
      <c r="F400" s="57">
        <v>5</v>
      </c>
      <c r="G400" s="101">
        <v>81</v>
      </c>
      <c r="H400" s="101">
        <v>6</v>
      </c>
      <c r="I400" s="101">
        <v>9</v>
      </c>
      <c r="J400" s="101">
        <v>11</v>
      </c>
      <c r="K400" s="54">
        <f t="shared" si="47"/>
        <v>107</v>
      </c>
      <c r="L400" s="57">
        <f t="shared" si="43"/>
        <v>81</v>
      </c>
      <c r="M400" s="57">
        <f t="shared" si="44"/>
        <v>12</v>
      </c>
      <c r="N400" s="57">
        <f t="shared" si="45"/>
        <v>23</v>
      </c>
      <c r="O400" s="57">
        <f t="shared" si="46"/>
        <v>6</v>
      </c>
      <c r="P400" s="57">
        <f t="shared" si="48"/>
        <v>122</v>
      </c>
      <c r="Q400" s="57">
        <f t="shared" si="49"/>
        <v>116</v>
      </c>
      <c r="R400" s="58">
        <f t="shared" si="50"/>
        <v>6</v>
      </c>
    </row>
    <row r="401" spans="1:18" ht="15.75" hidden="1" customHeight="1" thickBot="1" x14ac:dyDescent="0.25">
      <c r="A401" s="100">
        <v>41022</v>
      </c>
      <c r="B401" s="66" t="s">
        <v>73</v>
      </c>
      <c r="C401" s="56">
        <v>1100</v>
      </c>
      <c r="D401" s="56">
        <v>1115</v>
      </c>
      <c r="E401" s="57" t="s">
        <v>27</v>
      </c>
      <c r="F401" s="57">
        <v>5</v>
      </c>
      <c r="G401" s="101">
        <v>62</v>
      </c>
      <c r="H401" s="101">
        <v>2</v>
      </c>
      <c r="I401" s="101">
        <v>15</v>
      </c>
      <c r="J401" s="101">
        <v>14</v>
      </c>
      <c r="K401" s="54">
        <f t="shared" si="47"/>
        <v>93</v>
      </c>
      <c r="L401" s="57">
        <f t="shared" ref="L401:L464" si="51">ROUNDUP(G401*$C$3,0)</f>
        <v>62</v>
      </c>
      <c r="M401" s="57">
        <f t="shared" ref="M401:M464" si="52">ROUNDUP($C$7*H401,0)</f>
        <v>4</v>
      </c>
      <c r="N401" s="57">
        <f t="shared" ref="N401:N464" si="53">ROUNDUP(I401*$C$10,0)</f>
        <v>38</v>
      </c>
      <c r="O401" s="57">
        <f t="shared" ref="O401:O464" si="54">ROUNDUP(J401*$C$11,0)</f>
        <v>7</v>
      </c>
      <c r="P401" s="57">
        <f t="shared" si="48"/>
        <v>111</v>
      </c>
      <c r="Q401" s="57">
        <f t="shared" si="49"/>
        <v>104</v>
      </c>
      <c r="R401" s="58">
        <f t="shared" si="50"/>
        <v>7</v>
      </c>
    </row>
    <row r="402" spans="1:18" ht="15.75" hidden="1" customHeight="1" thickBot="1" x14ac:dyDescent="0.25">
      <c r="A402" s="100">
        <v>41022</v>
      </c>
      <c r="B402" s="66" t="s">
        <v>73</v>
      </c>
      <c r="C402" s="56">
        <v>1115</v>
      </c>
      <c r="D402" s="56">
        <v>1130</v>
      </c>
      <c r="E402" s="57" t="s">
        <v>27</v>
      </c>
      <c r="F402" s="57">
        <v>5</v>
      </c>
      <c r="G402" s="101">
        <v>70</v>
      </c>
      <c r="H402" s="101">
        <v>2</v>
      </c>
      <c r="I402" s="101">
        <v>12</v>
      </c>
      <c r="J402" s="101">
        <v>12</v>
      </c>
      <c r="K402" s="54">
        <f t="shared" si="47"/>
        <v>96</v>
      </c>
      <c r="L402" s="57">
        <f t="shared" si="51"/>
        <v>70</v>
      </c>
      <c r="M402" s="57">
        <f t="shared" si="52"/>
        <v>4</v>
      </c>
      <c r="N402" s="57">
        <f t="shared" si="53"/>
        <v>30</v>
      </c>
      <c r="O402" s="57">
        <f t="shared" si="54"/>
        <v>6</v>
      </c>
      <c r="P402" s="57">
        <f t="shared" si="48"/>
        <v>110</v>
      </c>
      <c r="Q402" s="57">
        <f t="shared" si="49"/>
        <v>104</v>
      </c>
      <c r="R402" s="58">
        <f t="shared" si="50"/>
        <v>6</v>
      </c>
    </row>
    <row r="403" spans="1:18" ht="15.75" hidden="1" customHeight="1" thickBot="1" x14ac:dyDescent="0.25">
      <c r="A403" s="100">
        <v>41022</v>
      </c>
      <c r="B403" s="66" t="s">
        <v>73</v>
      </c>
      <c r="C403" s="56">
        <v>1130</v>
      </c>
      <c r="D403" s="56">
        <v>1145</v>
      </c>
      <c r="E403" s="57" t="s">
        <v>27</v>
      </c>
      <c r="F403" s="57">
        <v>5</v>
      </c>
      <c r="G403" s="101">
        <v>78</v>
      </c>
      <c r="H403" s="101">
        <v>2</v>
      </c>
      <c r="I403" s="101">
        <v>12</v>
      </c>
      <c r="J403" s="101">
        <v>14</v>
      </c>
      <c r="K403" s="54">
        <f t="shared" si="47"/>
        <v>106</v>
      </c>
      <c r="L403" s="57">
        <f t="shared" si="51"/>
        <v>78</v>
      </c>
      <c r="M403" s="57">
        <f t="shared" si="52"/>
        <v>4</v>
      </c>
      <c r="N403" s="57">
        <f t="shared" si="53"/>
        <v>30</v>
      </c>
      <c r="O403" s="57">
        <f t="shared" si="54"/>
        <v>7</v>
      </c>
      <c r="P403" s="57">
        <f t="shared" si="48"/>
        <v>119</v>
      </c>
      <c r="Q403" s="57">
        <f t="shared" si="49"/>
        <v>112</v>
      </c>
      <c r="R403" s="58">
        <f t="shared" si="50"/>
        <v>7</v>
      </c>
    </row>
    <row r="404" spans="1:18" ht="15.75" hidden="1" customHeight="1" thickBot="1" x14ac:dyDescent="0.25">
      <c r="A404" s="100">
        <v>41022</v>
      </c>
      <c r="B404" s="66" t="s">
        <v>73</v>
      </c>
      <c r="C404" s="56">
        <v>1145</v>
      </c>
      <c r="D404" s="56">
        <v>1200</v>
      </c>
      <c r="E404" s="57" t="s">
        <v>27</v>
      </c>
      <c r="F404" s="57">
        <v>5</v>
      </c>
      <c r="G404" s="101">
        <v>89</v>
      </c>
      <c r="H404" s="101">
        <v>4</v>
      </c>
      <c r="I404" s="101">
        <v>11</v>
      </c>
      <c r="J404" s="101">
        <v>9</v>
      </c>
      <c r="K404" s="54">
        <f t="shared" si="47"/>
        <v>113</v>
      </c>
      <c r="L404" s="57">
        <f t="shared" si="51"/>
        <v>89</v>
      </c>
      <c r="M404" s="57">
        <f t="shared" si="52"/>
        <v>8</v>
      </c>
      <c r="N404" s="57">
        <f t="shared" si="53"/>
        <v>28</v>
      </c>
      <c r="O404" s="57">
        <f t="shared" si="54"/>
        <v>5</v>
      </c>
      <c r="P404" s="57">
        <f t="shared" si="48"/>
        <v>130</v>
      </c>
      <c r="Q404" s="57">
        <f t="shared" si="49"/>
        <v>125</v>
      </c>
      <c r="R404" s="58">
        <f t="shared" si="50"/>
        <v>5</v>
      </c>
    </row>
    <row r="405" spans="1:18" ht="15.75" hidden="1" customHeight="1" thickBot="1" x14ac:dyDescent="0.25">
      <c r="A405" s="100">
        <v>41022</v>
      </c>
      <c r="B405" s="66" t="s">
        <v>73</v>
      </c>
      <c r="C405" s="56">
        <v>1200</v>
      </c>
      <c r="D405" s="56">
        <v>1215</v>
      </c>
      <c r="E405" s="57" t="s">
        <v>27</v>
      </c>
      <c r="F405" s="57">
        <v>5</v>
      </c>
      <c r="G405" s="101">
        <v>78</v>
      </c>
      <c r="H405" s="101">
        <v>1</v>
      </c>
      <c r="I405" s="101">
        <v>15</v>
      </c>
      <c r="J405" s="101">
        <v>8</v>
      </c>
      <c r="K405" s="54">
        <f t="shared" si="47"/>
        <v>102</v>
      </c>
      <c r="L405" s="57">
        <f t="shared" si="51"/>
        <v>78</v>
      </c>
      <c r="M405" s="57">
        <f t="shared" si="52"/>
        <v>2</v>
      </c>
      <c r="N405" s="57">
        <f t="shared" si="53"/>
        <v>38</v>
      </c>
      <c r="O405" s="57">
        <f t="shared" si="54"/>
        <v>4</v>
      </c>
      <c r="P405" s="57">
        <f t="shared" si="48"/>
        <v>122</v>
      </c>
      <c r="Q405" s="57">
        <f t="shared" si="49"/>
        <v>118</v>
      </c>
      <c r="R405" s="58">
        <f t="shared" si="50"/>
        <v>4</v>
      </c>
    </row>
    <row r="406" spans="1:18" ht="15.75" hidden="1" customHeight="1" thickBot="1" x14ac:dyDescent="0.25">
      <c r="A406" s="100">
        <v>41022</v>
      </c>
      <c r="B406" s="66" t="s">
        <v>73</v>
      </c>
      <c r="C406" s="56">
        <v>1215</v>
      </c>
      <c r="D406" s="56">
        <v>1230</v>
      </c>
      <c r="E406" s="57" t="s">
        <v>27</v>
      </c>
      <c r="F406" s="57">
        <v>5</v>
      </c>
      <c r="G406" s="101">
        <v>77</v>
      </c>
      <c r="H406" s="101">
        <v>2</v>
      </c>
      <c r="I406" s="101">
        <v>12</v>
      </c>
      <c r="J406" s="101">
        <v>10</v>
      </c>
      <c r="K406" s="54">
        <f t="shared" si="47"/>
        <v>101</v>
      </c>
      <c r="L406" s="57">
        <f t="shared" si="51"/>
        <v>77</v>
      </c>
      <c r="M406" s="57">
        <f t="shared" si="52"/>
        <v>4</v>
      </c>
      <c r="N406" s="57">
        <f t="shared" si="53"/>
        <v>30</v>
      </c>
      <c r="O406" s="57">
        <f t="shared" si="54"/>
        <v>5</v>
      </c>
      <c r="P406" s="57">
        <f t="shared" si="48"/>
        <v>116</v>
      </c>
      <c r="Q406" s="57">
        <f t="shared" si="49"/>
        <v>111</v>
      </c>
      <c r="R406" s="58">
        <f t="shared" si="50"/>
        <v>5</v>
      </c>
    </row>
    <row r="407" spans="1:18" ht="15.75" hidden="1" customHeight="1" thickBot="1" x14ac:dyDescent="0.25">
      <c r="A407" s="100">
        <v>41022</v>
      </c>
      <c r="B407" s="66" t="s">
        <v>73</v>
      </c>
      <c r="C407" s="56">
        <v>1230</v>
      </c>
      <c r="D407" s="56">
        <v>1245</v>
      </c>
      <c r="E407" s="57" t="s">
        <v>27</v>
      </c>
      <c r="F407" s="57">
        <v>5</v>
      </c>
      <c r="G407" s="101">
        <v>83</v>
      </c>
      <c r="H407" s="101">
        <v>1</v>
      </c>
      <c r="I407" s="101">
        <v>10</v>
      </c>
      <c r="J407" s="101">
        <v>15</v>
      </c>
      <c r="K407" s="54">
        <f t="shared" si="47"/>
        <v>109</v>
      </c>
      <c r="L407" s="57">
        <f t="shared" si="51"/>
        <v>83</v>
      </c>
      <c r="M407" s="57">
        <f t="shared" si="52"/>
        <v>2</v>
      </c>
      <c r="N407" s="57">
        <f t="shared" si="53"/>
        <v>25</v>
      </c>
      <c r="O407" s="57">
        <f t="shared" si="54"/>
        <v>8</v>
      </c>
      <c r="P407" s="57">
        <f t="shared" si="48"/>
        <v>118</v>
      </c>
      <c r="Q407" s="57">
        <f t="shared" si="49"/>
        <v>110</v>
      </c>
      <c r="R407" s="58">
        <f t="shared" si="50"/>
        <v>8</v>
      </c>
    </row>
    <row r="408" spans="1:18" ht="15.75" hidden="1" customHeight="1" thickBot="1" x14ac:dyDescent="0.25">
      <c r="A408" s="100">
        <v>41022</v>
      </c>
      <c r="B408" s="66" t="s">
        <v>73</v>
      </c>
      <c r="C408" s="56">
        <v>1245</v>
      </c>
      <c r="D408" s="56">
        <v>1300</v>
      </c>
      <c r="E408" s="57" t="s">
        <v>27</v>
      </c>
      <c r="F408" s="57">
        <v>5</v>
      </c>
      <c r="G408" s="101">
        <v>91</v>
      </c>
      <c r="H408" s="101">
        <v>2</v>
      </c>
      <c r="I408" s="101">
        <v>9</v>
      </c>
      <c r="J408" s="101">
        <v>8</v>
      </c>
      <c r="K408" s="54">
        <f t="shared" si="47"/>
        <v>110</v>
      </c>
      <c r="L408" s="57">
        <f t="shared" si="51"/>
        <v>91</v>
      </c>
      <c r="M408" s="57">
        <f t="shared" si="52"/>
        <v>4</v>
      </c>
      <c r="N408" s="57">
        <f t="shared" si="53"/>
        <v>23</v>
      </c>
      <c r="O408" s="57">
        <f t="shared" si="54"/>
        <v>4</v>
      </c>
      <c r="P408" s="57">
        <f t="shared" si="48"/>
        <v>122</v>
      </c>
      <c r="Q408" s="57">
        <f t="shared" si="49"/>
        <v>118</v>
      </c>
      <c r="R408" s="58">
        <f t="shared" si="50"/>
        <v>4</v>
      </c>
    </row>
    <row r="409" spans="1:18" ht="15.75" hidden="1" customHeight="1" thickBot="1" x14ac:dyDescent="0.25">
      <c r="A409" s="100">
        <v>41022</v>
      </c>
      <c r="B409" s="66" t="s">
        <v>73</v>
      </c>
      <c r="C409" s="56">
        <v>1300</v>
      </c>
      <c r="D409" s="56">
        <v>1315</v>
      </c>
      <c r="E409" s="57" t="s">
        <v>27</v>
      </c>
      <c r="F409" s="57">
        <v>5</v>
      </c>
      <c r="G409" s="101">
        <v>65</v>
      </c>
      <c r="H409" s="101">
        <v>1</v>
      </c>
      <c r="I409" s="101">
        <v>8</v>
      </c>
      <c r="J409" s="101">
        <v>6</v>
      </c>
      <c r="K409" s="54">
        <f t="shared" ref="K409:K436" si="55">SUM(G409:J409)</f>
        <v>80</v>
      </c>
      <c r="L409" s="57">
        <f t="shared" si="51"/>
        <v>65</v>
      </c>
      <c r="M409" s="57">
        <f t="shared" si="52"/>
        <v>2</v>
      </c>
      <c r="N409" s="57">
        <f t="shared" si="53"/>
        <v>20</v>
      </c>
      <c r="O409" s="57">
        <f t="shared" si="54"/>
        <v>3</v>
      </c>
      <c r="P409" s="57">
        <f t="shared" ref="P409:P472" si="56">SUM(L409:O409)</f>
        <v>90</v>
      </c>
      <c r="Q409" s="57">
        <f t="shared" si="49"/>
        <v>87</v>
      </c>
      <c r="R409" s="58">
        <f t="shared" si="50"/>
        <v>3</v>
      </c>
    </row>
    <row r="410" spans="1:18" ht="15.75" hidden="1" customHeight="1" thickBot="1" x14ac:dyDescent="0.25">
      <c r="A410" s="100">
        <v>41022</v>
      </c>
      <c r="B410" s="66" t="s">
        <v>73</v>
      </c>
      <c r="C410" s="56">
        <v>1315</v>
      </c>
      <c r="D410" s="56">
        <v>1330</v>
      </c>
      <c r="E410" s="57" t="s">
        <v>27</v>
      </c>
      <c r="F410" s="57">
        <v>5</v>
      </c>
      <c r="G410" s="101">
        <v>59</v>
      </c>
      <c r="H410" s="101">
        <v>1</v>
      </c>
      <c r="I410" s="101">
        <v>5</v>
      </c>
      <c r="J410" s="101">
        <v>4</v>
      </c>
      <c r="K410" s="54">
        <f t="shared" si="55"/>
        <v>69</v>
      </c>
      <c r="L410" s="57">
        <f t="shared" si="51"/>
        <v>59</v>
      </c>
      <c r="M410" s="57">
        <f t="shared" si="52"/>
        <v>2</v>
      </c>
      <c r="N410" s="57">
        <f t="shared" si="53"/>
        <v>13</v>
      </c>
      <c r="O410" s="57">
        <f t="shared" si="54"/>
        <v>2</v>
      </c>
      <c r="P410" s="57">
        <f t="shared" si="56"/>
        <v>76</v>
      </c>
      <c r="Q410" s="57">
        <f t="shared" si="49"/>
        <v>74</v>
      </c>
      <c r="R410" s="58">
        <f t="shared" si="50"/>
        <v>2</v>
      </c>
    </row>
    <row r="411" spans="1:18" ht="15.75" hidden="1" customHeight="1" thickBot="1" x14ac:dyDescent="0.25">
      <c r="A411" s="100">
        <v>41022</v>
      </c>
      <c r="B411" s="66" t="s">
        <v>73</v>
      </c>
      <c r="C411" s="56">
        <v>1330</v>
      </c>
      <c r="D411" s="56">
        <v>1345</v>
      </c>
      <c r="E411" s="57" t="s">
        <v>27</v>
      </c>
      <c r="F411" s="57">
        <v>5</v>
      </c>
      <c r="G411" s="101">
        <v>69</v>
      </c>
      <c r="H411" s="101">
        <v>1</v>
      </c>
      <c r="I411" s="101">
        <v>8</v>
      </c>
      <c r="J411" s="101">
        <v>5</v>
      </c>
      <c r="K411" s="54">
        <f t="shared" si="55"/>
        <v>83</v>
      </c>
      <c r="L411" s="57">
        <f t="shared" si="51"/>
        <v>69</v>
      </c>
      <c r="M411" s="57">
        <f t="shared" si="52"/>
        <v>2</v>
      </c>
      <c r="N411" s="57">
        <f t="shared" si="53"/>
        <v>20</v>
      </c>
      <c r="O411" s="57">
        <f t="shared" si="54"/>
        <v>3</v>
      </c>
      <c r="P411" s="57">
        <f t="shared" si="56"/>
        <v>94</v>
      </c>
      <c r="Q411" s="57">
        <f t="shared" si="49"/>
        <v>91</v>
      </c>
      <c r="R411" s="58">
        <f t="shared" si="50"/>
        <v>3</v>
      </c>
    </row>
    <row r="412" spans="1:18" ht="15.75" hidden="1" customHeight="1" thickBot="1" x14ac:dyDescent="0.25">
      <c r="A412" s="100">
        <v>41022</v>
      </c>
      <c r="B412" s="66" t="s">
        <v>73</v>
      </c>
      <c r="C412" s="56">
        <v>1345</v>
      </c>
      <c r="D412" s="56">
        <v>1400</v>
      </c>
      <c r="E412" s="57" t="s">
        <v>27</v>
      </c>
      <c r="F412" s="57">
        <v>5</v>
      </c>
      <c r="G412" s="101">
        <v>72</v>
      </c>
      <c r="H412" s="101">
        <v>1</v>
      </c>
      <c r="I412" s="101">
        <v>7</v>
      </c>
      <c r="J412" s="101">
        <v>4</v>
      </c>
      <c r="K412" s="54">
        <f t="shared" si="55"/>
        <v>84</v>
      </c>
      <c r="L412" s="57">
        <f t="shared" si="51"/>
        <v>72</v>
      </c>
      <c r="M412" s="57">
        <f t="shared" si="52"/>
        <v>2</v>
      </c>
      <c r="N412" s="57">
        <f t="shared" si="53"/>
        <v>18</v>
      </c>
      <c r="O412" s="57">
        <f t="shared" si="54"/>
        <v>2</v>
      </c>
      <c r="P412" s="57">
        <f t="shared" si="56"/>
        <v>94</v>
      </c>
      <c r="Q412" s="57">
        <f t="shared" si="49"/>
        <v>92</v>
      </c>
      <c r="R412" s="58">
        <f t="shared" si="50"/>
        <v>2</v>
      </c>
    </row>
    <row r="413" spans="1:18" ht="15.75" hidden="1" customHeight="1" thickBot="1" x14ac:dyDescent="0.25">
      <c r="A413" s="100">
        <v>41022</v>
      </c>
      <c r="B413" s="66" t="s">
        <v>73</v>
      </c>
      <c r="C413" s="56">
        <v>1400</v>
      </c>
      <c r="D413" s="56">
        <v>1415</v>
      </c>
      <c r="E413" s="57" t="s">
        <v>27</v>
      </c>
      <c r="F413" s="57">
        <v>5</v>
      </c>
      <c r="G413" s="101">
        <v>72</v>
      </c>
      <c r="H413" s="101">
        <v>1</v>
      </c>
      <c r="I413" s="101">
        <v>9</v>
      </c>
      <c r="J413" s="101">
        <v>9</v>
      </c>
      <c r="K413" s="54">
        <f t="shared" si="55"/>
        <v>91</v>
      </c>
      <c r="L413" s="57">
        <f t="shared" si="51"/>
        <v>72</v>
      </c>
      <c r="M413" s="57">
        <f t="shared" si="52"/>
        <v>2</v>
      </c>
      <c r="N413" s="57">
        <f t="shared" si="53"/>
        <v>23</v>
      </c>
      <c r="O413" s="57">
        <f t="shared" si="54"/>
        <v>5</v>
      </c>
      <c r="P413" s="57">
        <f t="shared" si="56"/>
        <v>102</v>
      </c>
      <c r="Q413" s="57">
        <f t="shared" si="49"/>
        <v>97</v>
      </c>
      <c r="R413" s="58">
        <f t="shared" si="50"/>
        <v>5</v>
      </c>
    </row>
    <row r="414" spans="1:18" ht="15.75" hidden="1" customHeight="1" thickBot="1" x14ac:dyDescent="0.25">
      <c r="A414" s="100">
        <v>41022</v>
      </c>
      <c r="B414" s="66" t="s">
        <v>73</v>
      </c>
      <c r="C414" s="56">
        <v>1415</v>
      </c>
      <c r="D414" s="56">
        <v>1430</v>
      </c>
      <c r="E414" s="57" t="s">
        <v>27</v>
      </c>
      <c r="F414" s="57">
        <v>5</v>
      </c>
      <c r="G414" s="101">
        <v>86</v>
      </c>
      <c r="H414" s="101">
        <v>1</v>
      </c>
      <c r="I414" s="101">
        <v>10</v>
      </c>
      <c r="J414" s="101">
        <v>10</v>
      </c>
      <c r="K414" s="54">
        <f t="shared" si="55"/>
        <v>107</v>
      </c>
      <c r="L414" s="57">
        <f t="shared" si="51"/>
        <v>86</v>
      </c>
      <c r="M414" s="57">
        <f t="shared" si="52"/>
        <v>2</v>
      </c>
      <c r="N414" s="57">
        <f t="shared" si="53"/>
        <v>25</v>
      </c>
      <c r="O414" s="57">
        <f t="shared" si="54"/>
        <v>5</v>
      </c>
      <c r="P414" s="57">
        <f t="shared" si="56"/>
        <v>118</v>
      </c>
      <c r="Q414" s="57">
        <f t="shared" si="49"/>
        <v>113</v>
      </c>
      <c r="R414" s="58">
        <f t="shared" si="50"/>
        <v>5</v>
      </c>
    </row>
    <row r="415" spans="1:18" ht="15.75" hidden="1" customHeight="1" thickBot="1" x14ac:dyDescent="0.25">
      <c r="A415" s="100">
        <v>41022</v>
      </c>
      <c r="B415" s="66" t="s">
        <v>73</v>
      </c>
      <c r="C415" s="56">
        <v>1430</v>
      </c>
      <c r="D415" s="56">
        <v>1445</v>
      </c>
      <c r="E415" s="57" t="s">
        <v>27</v>
      </c>
      <c r="F415" s="57">
        <v>5</v>
      </c>
      <c r="G415" s="101">
        <v>87</v>
      </c>
      <c r="H415" s="101">
        <v>3</v>
      </c>
      <c r="I415" s="101">
        <v>10</v>
      </c>
      <c r="J415" s="101">
        <v>6</v>
      </c>
      <c r="K415" s="54">
        <f t="shared" si="55"/>
        <v>106</v>
      </c>
      <c r="L415" s="57">
        <f t="shared" si="51"/>
        <v>87</v>
      </c>
      <c r="M415" s="57">
        <f t="shared" si="52"/>
        <v>6</v>
      </c>
      <c r="N415" s="57">
        <f t="shared" si="53"/>
        <v>25</v>
      </c>
      <c r="O415" s="57">
        <f t="shared" si="54"/>
        <v>3</v>
      </c>
      <c r="P415" s="57">
        <f t="shared" si="56"/>
        <v>121</v>
      </c>
      <c r="Q415" s="57">
        <f t="shared" si="49"/>
        <v>118</v>
      </c>
      <c r="R415" s="58">
        <f t="shared" si="50"/>
        <v>3</v>
      </c>
    </row>
    <row r="416" spans="1:18" ht="15.75" hidden="1" customHeight="1" thickBot="1" x14ac:dyDescent="0.25">
      <c r="A416" s="100">
        <v>41022</v>
      </c>
      <c r="B416" s="66" t="s">
        <v>73</v>
      </c>
      <c r="C416" s="56">
        <v>1445</v>
      </c>
      <c r="D416" s="56">
        <v>1500</v>
      </c>
      <c r="E416" s="57" t="s">
        <v>27</v>
      </c>
      <c r="F416" s="57">
        <v>5</v>
      </c>
      <c r="G416" s="101">
        <v>88</v>
      </c>
      <c r="H416" s="101">
        <v>1</v>
      </c>
      <c r="I416" s="101">
        <v>9</v>
      </c>
      <c r="J416" s="101">
        <v>10</v>
      </c>
      <c r="K416" s="54">
        <f t="shared" si="55"/>
        <v>108</v>
      </c>
      <c r="L416" s="57">
        <f t="shared" si="51"/>
        <v>88</v>
      </c>
      <c r="M416" s="57">
        <f t="shared" si="52"/>
        <v>2</v>
      </c>
      <c r="N416" s="57">
        <f t="shared" si="53"/>
        <v>23</v>
      </c>
      <c r="O416" s="57">
        <f t="shared" si="54"/>
        <v>5</v>
      </c>
      <c r="P416" s="57">
        <f t="shared" si="56"/>
        <v>118</v>
      </c>
      <c r="Q416" s="57">
        <f t="shared" si="49"/>
        <v>113</v>
      </c>
      <c r="R416" s="58">
        <f t="shared" si="50"/>
        <v>5</v>
      </c>
    </row>
    <row r="417" spans="1:18" ht="15.75" hidden="1" customHeight="1" thickBot="1" x14ac:dyDescent="0.25">
      <c r="A417" s="100">
        <v>41022</v>
      </c>
      <c r="B417" s="66" t="s">
        <v>73</v>
      </c>
      <c r="C417" s="56">
        <v>1500</v>
      </c>
      <c r="D417" s="56">
        <v>1515</v>
      </c>
      <c r="E417" s="57" t="s">
        <v>27</v>
      </c>
      <c r="F417" s="57">
        <v>5</v>
      </c>
      <c r="G417" s="101">
        <v>94</v>
      </c>
      <c r="H417" s="101">
        <v>1</v>
      </c>
      <c r="I417" s="101">
        <v>10</v>
      </c>
      <c r="J417" s="101">
        <v>17</v>
      </c>
      <c r="K417" s="54">
        <f t="shared" si="55"/>
        <v>122</v>
      </c>
      <c r="L417" s="57">
        <f t="shared" si="51"/>
        <v>94</v>
      </c>
      <c r="M417" s="57">
        <f t="shared" si="52"/>
        <v>2</v>
      </c>
      <c r="N417" s="57">
        <f t="shared" si="53"/>
        <v>25</v>
      </c>
      <c r="O417" s="57">
        <f t="shared" si="54"/>
        <v>9</v>
      </c>
      <c r="P417" s="57">
        <f t="shared" si="56"/>
        <v>130</v>
      </c>
      <c r="Q417" s="57">
        <f t="shared" ref="Q417:Q480" si="57">SUM(L417:N417)</f>
        <v>121</v>
      </c>
      <c r="R417" s="58">
        <f t="shared" si="50"/>
        <v>9</v>
      </c>
    </row>
    <row r="418" spans="1:18" ht="15.75" hidden="1" customHeight="1" thickBot="1" x14ac:dyDescent="0.25">
      <c r="A418" s="100">
        <v>41022</v>
      </c>
      <c r="B418" s="66" t="s">
        <v>73</v>
      </c>
      <c r="C418" s="56">
        <v>1515</v>
      </c>
      <c r="D418" s="56">
        <v>1530</v>
      </c>
      <c r="E418" s="57" t="s">
        <v>27</v>
      </c>
      <c r="F418" s="57">
        <v>5</v>
      </c>
      <c r="G418" s="101">
        <v>85</v>
      </c>
      <c r="H418" s="101">
        <v>1</v>
      </c>
      <c r="I418" s="101">
        <v>4</v>
      </c>
      <c r="J418" s="101">
        <v>7</v>
      </c>
      <c r="K418" s="54">
        <f t="shared" si="55"/>
        <v>97</v>
      </c>
      <c r="L418" s="57">
        <f t="shared" si="51"/>
        <v>85</v>
      </c>
      <c r="M418" s="57">
        <f t="shared" si="52"/>
        <v>2</v>
      </c>
      <c r="N418" s="57">
        <f t="shared" si="53"/>
        <v>10</v>
      </c>
      <c r="O418" s="57">
        <f t="shared" si="54"/>
        <v>4</v>
      </c>
      <c r="P418" s="57">
        <f t="shared" si="56"/>
        <v>101</v>
      </c>
      <c r="Q418" s="57">
        <f t="shared" si="57"/>
        <v>97</v>
      </c>
      <c r="R418" s="58">
        <f t="shared" si="50"/>
        <v>4</v>
      </c>
    </row>
    <row r="419" spans="1:18" ht="15.75" hidden="1" customHeight="1" thickBot="1" x14ac:dyDescent="0.25">
      <c r="A419" s="100">
        <v>41022</v>
      </c>
      <c r="B419" s="66" t="s">
        <v>73</v>
      </c>
      <c r="C419" s="56">
        <v>1530</v>
      </c>
      <c r="D419" s="56">
        <v>1545</v>
      </c>
      <c r="E419" s="57" t="s">
        <v>27</v>
      </c>
      <c r="F419" s="57">
        <v>5</v>
      </c>
      <c r="G419" s="101">
        <v>109</v>
      </c>
      <c r="H419" s="101">
        <v>4</v>
      </c>
      <c r="I419" s="101">
        <v>14</v>
      </c>
      <c r="J419" s="101">
        <v>14</v>
      </c>
      <c r="K419" s="54">
        <f t="shared" si="55"/>
        <v>141</v>
      </c>
      <c r="L419" s="57">
        <f t="shared" si="51"/>
        <v>109</v>
      </c>
      <c r="M419" s="57">
        <f t="shared" si="52"/>
        <v>8</v>
      </c>
      <c r="N419" s="57">
        <f t="shared" si="53"/>
        <v>35</v>
      </c>
      <c r="O419" s="57">
        <f t="shared" si="54"/>
        <v>7</v>
      </c>
      <c r="P419" s="57">
        <f t="shared" si="56"/>
        <v>159</v>
      </c>
      <c r="Q419" s="57">
        <f t="shared" si="57"/>
        <v>152</v>
      </c>
      <c r="R419" s="58">
        <f t="shared" si="50"/>
        <v>7</v>
      </c>
    </row>
    <row r="420" spans="1:18" ht="15.75" hidden="1" customHeight="1" thickBot="1" x14ac:dyDescent="0.25">
      <c r="A420" s="100">
        <v>41022</v>
      </c>
      <c r="B420" s="66" t="s">
        <v>73</v>
      </c>
      <c r="C420" s="56">
        <v>1545</v>
      </c>
      <c r="D420" s="56">
        <v>1600</v>
      </c>
      <c r="E420" s="57" t="s">
        <v>27</v>
      </c>
      <c r="F420" s="57">
        <v>5</v>
      </c>
      <c r="G420" s="101">
        <v>88</v>
      </c>
      <c r="H420" s="101">
        <v>1</v>
      </c>
      <c r="I420" s="101">
        <v>7</v>
      </c>
      <c r="J420" s="101">
        <v>17</v>
      </c>
      <c r="K420" s="54">
        <f t="shared" si="55"/>
        <v>113</v>
      </c>
      <c r="L420" s="57">
        <f t="shared" si="51"/>
        <v>88</v>
      </c>
      <c r="M420" s="57">
        <f t="shared" si="52"/>
        <v>2</v>
      </c>
      <c r="N420" s="57">
        <f t="shared" si="53"/>
        <v>18</v>
      </c>
      <c r="O420" s="57">
        <f t="shared" si="54"/>
        <v>9</v>
      </c>
      <c r="P420" s="57">
        <f t="shared" si="56"/>
        <v>117</v>
      </c>
      <c r="Q420" s="57">
        <f t="shared" si="57"/>
        <v>108</v>
      </c>
      <c r="R420" s="58">
        <f t="shared" si="50"/>
        <v>9</v>
      </c>
    </row>
    <row r="421" spans="1:18" ht="15.75" hidden="1" customHeight="1" thickBot="1" x14ac:dyDescent="0.25">
      <c r="A421" s="100">
        <v>41022</v>
      </c>
      <c r="B421" s="66" t="s">
        <v>73</v>
      </c>
      <c r="C421" s="56">
        <v>1600</v>
      </c>
      <c r="D421" s="56">
        <v>1615</v>
      </c>
      <c r="E421" s="57" t="s">
        <v>27</v>
      </c>
      <c r="F421" s="57">
        <v>5</v>
      </c>
      <c r="G421" s="101">
        <v>102</v>
      </c>
      <c r="H421" s="101">
        <v>2</v>
      </c>
      <c r="I421" s="101">
        <v>10</v>
      </c>
      <c r="J421" s="101">
        <v>8</v>
      </c>
      <c r="K421" s="54">
        <f t="shared" si="55"/>
        <v>122</v>
      </c>
      <c r="L421" s="57">
        <f t="shared" si="51"/>
        <v>102</v>
      </c>
      <c r="M421" s="57">
        <f t="shared" si="52"/>
        <v>4</v>
      </c>
      <c r="N421" s="57">
        <f t="shared" si="53"/>
        <v>25</v>
      </c>
      <c r="O421" s="57">
        <f t="shared" si="54"/>
        <v>4</v>
      </c>
      <c r="P421" s="57">
        <f t="shared" si="56"/>
        <v>135</v>
      </c>
      <c r="Q421" s="57">
        <f t="shared" si="57"/>
        <v>131</v>
      </c>
      <c r="R421" s="58">
        <f t="shared" si="50"/>
        <v>4</v>
      </c>
    </row>
    <row r="422" spans="1:18" ht="15.75" hidden="1" customHeight="1" thickBot="1" x14ac:dyDescent="0.25">
      <c r="A422" s="100">
        <v>41022</v>
      </c>
      <c r="B422" s="66" t="s">
        <v>73</v>
      </c>
      <c r="C422" s="56">
        <v>1615</v>
      </c>
      <c r="D422" s="56">
        <v>1630</v>
      </c>
      <c r="E422" s="57" t="s">
        <v>27</v>
      </c>
      <c r="F422" s="57">
        <v>5</v>
      </c>
      <c r="G422" s="101">
        <v>76</v>
      </c>
      <c r="H422" s="101">
        <v>4</v>
      </c>
      <c r="I422" s="101">
        <v>8</v>
      </c>
      <c r="J422" s="101">
        <v>14</v>
      </c>
      <c r="K422" s="54">
        <f t="shared" si="55"/>
        <v>102</v>
      </c>
      <c r="L422" s="57">
        <f t="shared" si="51"/>
        <v>76</v>
      </c>
      <c r="M422" s="57">
        <f t="shared" si="52"/>
        <v>8</v>
      </c>
      <c r="N422" s="57">
        <f t="shared" si="53"/>
        <v>20</v>
      </c>
      <c r="O422" s="57">
        <f t="shared" si="54"/>
        <v>7</v>
      </c>
      <c r="P422" s="57">
        <f t="shared" si="56"/>
        <v>111</v>
      </c>
      <c r="Q422" s="57">
        <f t="shared" si="57"/>
        <v>104</v>
      </c>
      <c r="R422" s="58">
        <f t="shared" si="50"/>
        <v>7</v>
      </c>
    </row>
    <row r="423" spans="1:18" ht="15.75" hidden="1" customHeight="1" thickBot="1" x14ac:dyDescent="0.25">
      <c r="A423" s="100">
        <v>41022</v>
      </c>
      <c r="B423" s="66" t="s">
        <v>73</v>
      </c>
      <c r="C423" s="56">
        <v>1630</v>
      </c>
      <c r="D423" s="56">
        <v>1645</v>
      </c>
      <c r="E423" s="57" t="s">
        <v>27</v>
      </c>
      <c r="F423" s="57">
        <v>5</v>
      </c>
      <c r="G423" s="101">
        <v>96</v>
      </c>
      <c r="H423" s="101">
        <v>4</v>
      </c>
      <c r="I423" s="101">
        <v>7</v>
      </c>
      <c r="J423" s="101">
        <v>12</v>
      </c>
      <c r="K423" s="54">
        <f t="shared" si="55"/>
        <v>119</v>
      </c>
      <c r="L423" s="57">
        <f t="shared" si="51"/>
        <v>96</v>
      </c>
      <c r="M423" s="57">
        <f t="shared" si="52"/>
        <v>8</v>
      </c>
      <c r="N423" s="57">
        <f t="shared" si="53"/>
        <v>18</v>
      </c>
      <c r="O423" s="57">
        <f t="shared" si="54"/>
        <v>6</v>
      </c>
      <c r="P423" s="57">
        <f t="shared" si="56"/>
        <v>128</v>
      </c>
      <c r="Q423" s="57">
        <f t="shared" si="57"/>
        <v>122</v>
      </c>
      <c r="R423" s="58">
        <f t="shared" si="50"/>
        <v>6</v>
      </c>
    </row>
    <row r="424" spans="1:18" ht="15.75" hidden="1" customHeight="1" thickBot="1" x14ac:dyDescent="0.25">
      <c r="A424" s="100">
        <v>41022</v>
      </c>
      <c r="B424" s="66" t="s">
        <v>73</v>
      </c>
      <c r="C424" s="56">
        <v>1645</v>
      </c>
      <c r="D424" s="56">
        <v>1700</v>
      </c>
      <c r="E424" s="57" t="s">
        <v>27</v>
      </c>
      <c r="F424" s="57">
        <v>5</v>
      </c>
      <c r="G424" s="101">
        <v>68</v>
      </c>
      <c r="H424" s="101">
        <v>2</v>
      </c>
      <c r="I424" s="101">
        <v>4</v>
      </c>
      <c r="J424" s="101">
        <v>12</v>
      </c>
      <c r="K424" s="54">
        <f t="shared" si="55"/>
        <v>86</v>
      </c>
      <c r="L424" s="57">
        <f t="shared" si="51"/>
        <v>68</v>
      </c>
      <c r="M424" s="57">
        <f t="shared" si="52"/>
        <v>4</v>
      </c>
      <c r="N424" s="57">
        <f t="shared" si="53"/>
        <v>10</v>
      </c>
      <c r="O424" s="57">
        <f t="shared" si="54"/>
        <v>6</v>
      </c>
      <c r="P424" s="57">
        <f t="shared" si="56"/>
        <v>88</v>
      </c>
      <c r="Q424" s="57">
        <f t="shared" si="57"/>
        <v>82</v>
      </c>
      <c r="R424" s="58">
        <f t="shared" si="50"/>
        <v>6</v>
      </c>
    </row>
    <row r="425" spans="1:18" ht="15.75" hidden="1" customHeight="1" thickBot="1" x14ac:dyDescent="0.25">
      <c r="A425" s="100">
        <v>41022</v>
      </c>
      <c r="B425" s="66" t="s">
        <v>73</v>
      </c>
      <c r="C425" s="56">
        <v>1700</v>
      </c>
      <c r="D425" s="56">
        <v>1715</v>
      </c>
      <c r="E425" s="57" t="s">
        <v>27</v>
      </c>
      <c r="F425" s="57">
        <v>5</v>
      </c>
      <c r="G425" s="101">
        <v>81</v>
      </c>
      <c r="H425" s="101">
        <v>2</v>
      </c>
      <c r="I425" s="101">
        <v>5</v>
      </c>
      <c r="J425" s="101">
        <v>17</v>
      </c>
      <c r="K425" s="54">
        <f t="shared" si="55"/>
        <v>105</v>
      </c>
      <c r="L425" s="57">
        <f t="shared" si="51"/>
        <v>81</v>
      </c>
      <c r="M425" s="57">
        <f t="shared" si="52"/>
        <v>4</v>
      </c>
      <c r="N425" s="57">
        <f t="shared" si="53"/>
        <v>13</v>
      </c>
      <c r="O425" s="57">
        <f t="shared" si="54"/>
        <v>9</v>
      </c>
      <c r="P425" s="57">
        <f t="shared" si="56"/>
        <v>107</v>
      </c>
      <c r="Q425" s="57">
        <f t="shared" si="57"/>
        <v>98</v>
      </c>
      <c r="R425" s="58">
        <f t="shared" si="50"/>
        <v>9</v>
      </c>
    </row>
    <row r="426" spans="1:18" ht="15.75" hidden="1" customHeight="1" thickBot="1" x14ac:dyDescent="0.25">
      <c r="A426" s="100">
        <v>41022</v>
      </c>
      <c r="B426" s="66" t="s">
        <v>73</v>
      </c>
      <c r="C426" s="56">
        <v>1715</v>
      </c>
      <c r="D426" s="56">
        <v>1730</v>
      </c>
      <c r="E426" s="57" t="s">
        <v>27</v>
      </c>
      <c r="F426" s="57">
        <v>5</v>
      </c>
      <c r="G426" s="101">
        <v>75</v>
      </c>
      <c r="H426" s="101">
        <v>1</v>
      </c>
      <c r="I426" s="101">
        <v>5</v>
      </c>
      <c r="J426" s="101">
        <v>15</v>
      </c>
      <c r="K426" s="54">
        <f t="shared" si="55"/>
        <v>96</v>
      </c>
      <c r="L426" s="57">
        <f t="shared" si="51"/>
        <v>75</v>
      </c>
      <c r="M426" s="57">
        <f t="shared" si="52"/>
        <v>2</v>
      </c>
      <c r="N426" s="57">
        <f t="shared" si="53"/>
        <v>13</v>
      </c>
      <c r="O426" s="57">
        <f t="shared" si="54"/>
        <v>8</v>
      </c>
      <c r="P426" s="57">
        <f t="shared" si="56"/>
        <v>98</v>
      </c>
      <c r="Q426" s="57">
        <f t="shared" si="57"/>
        <v>90</v>
      </c>
      <c r="R426" s="58">
        <f t="shared" si="50"/>
        <v>8</v>
      </c>
    </row>
    <row r="427" spans="1:18" ht="15.75" hidden="1" customHeight="1" thickBot="1" x14ac:dyDescent="0.25">
      <c r="A427" s="100">
        <v>41022</v>
      </c>
      <c r="B427" s="66" t="s">
        <v>73</v>
      </c>
      <c r="C427" s="56">
        <v>1730</v>
      </c>
      <c r="D427" s="56">
        <v>1745</v>
      </c>
      <c r="E427" s="57" t="s">
        <v>27</v>
      </c>
      <c r="F427" s="57">
        <v>5</v>
      </c>
      <c r="G427" s="101">
        <v>77</v>
      </c>
      <c r="H427" s="101">
        <v>4</v>
      </c>
      <c r="I427" s="101">
        <v>8</v>
      </c>
      <c r="J427" s="101">
        <v>15</v>
      </c>
      <c r="K427" s="54">
        <f t="shared" si="55"/>
        <v>104</v>
      </c>
      <c r="L427" s="57">
        <f t="shared" si="51"/>
        <v>77</v>
      </c>
      <c r="M427" s="57">
        <f t="shared" si="52"/>
        <v>8</v>
      </c>
      <c r="N427" s="57">
        <f t="shared" si="53"/>
        <v>20</v>
      </c>
      <c r="O427" s="57">
        <f t="shared" si="54"/>
        <v>8</v>
      </c>
      <c r="P427" s="57">
        <f t="shared" si="56"/>
        <v>113</v>
      </c>
      <c r="Q427" s="57">
        <f t="shared" si="57"/>
        <v>105</v>
      </c>
      <c r="R427" s="58">
        <f t="shared" si="50"/>
        <v>8</v>
      </c>
    </row>
    <row r="428" spans="1:18" ht="15.75" hidden="1" customHeight="1" thickBot="1" x14ac:dyDescent="0.25">
      <c r="A428" s="100">
        <v>41022</v>
      </c>
      <c r="B428" s="66" t="s">
        <v>73</v>
      </c>
      <c r="C428" s="56">
        <v>1745</v>
      </c>
      <c r="D428" s="56">
        <v>1800</v>
      </c>
      <c r="E428" s="57" t="s">
        <v>27</v>
      </c>
      <c r="F428" s="57">
        <v>5</v>
      </c>
      <c r="G428" s="101">
        <v>55</v>
      </c>
      <c r="H428" s="101">
        <v>1</v>
      </c>
      <c r="I428" s="101">
        <v>4</v>
      </c>
      <c r="J428" s="101">
        <v>10</v>
      </c>
      <c r="K428" s="54">
        <f t="shared" si="55"/>
        <v>70</v>
      </c>
      <c r="L428" s="57">
        <f t="shared" si="51"/>
        <v>55</v>
      </c>
      <c r="M428" s="57">
        <f t="shared" si="52"/>
        <v>2</v>
      </c>
      <c r="N428" s="57">
        <f t="shared" si="53"/>
        <v>10</v>
      </c>
      <c r="O428" s="57">
        <f t="shared" si="54"/>
        <v>5</v>
      </c>
      <c r="P428" s="57">
        <f t="shared" si="56"/>
        <v>72</v>
      </c>
      <c r="Q428" s="57">
        <f t="shared" si="57"/>
        <v>67</v>
      </c>
      <c r="R428" s="58">
        <f t="shared" si="50"/>
        <v>5</v>
      </c>
    </row>
    <row r="429" spans="1:18" ht="15.75" hidden="1" customHeight="1" thickBot="1" x14ac:dyDescent="0.25">
      <c r="A429" s="100">
        <v>41022</v>
      </c>
      <c r="B429" s="66" t="s">
        <v>73</v>
      </c>
      <c r="C429" s="56">
        <v>1800</v>
      </c>
      <c r="D429" s="56">
        <v>1815</v>
      </c>
      <c r="E429" s="57" t="s">
        <v>27</v>
      </c>
      <c r="F429" s="57">
        <v>5</v>
      </c>
      <c r="G429" s="101">
        <v>59</v>
      </c>
      <c r="H429" s="101">
        <v>1</v>
      </c>
      <c r="I429" s="101">
        <v>6</v>
      </c>
      <c r="J429" s="101">
        <v>12</v>
      </c>
      <c r="K429" s="54">
        <f t="shared" si="55"/>
        <v>78</v>
      </c>
      <c r="L429" s="57">
        <f t="shared" si="51"/>
        <v>59</v>
      </c>
      <c r="M429" s="57">
        <f t="shared" si="52"/>
        <v>2</v>
      </c>
      <c r="N429" s="57">
        <f t="shared" si="53"/>
        <v>15</v>
      </c>
      <c r="O429" s="57">
        <f t="shared" si="54"/>
        <v>6</v>
      </c>
      <c r="P429" s="57">
        <f t="shared" si="56"/>
        <v>82</v>
      </c>
      <c r="Q429" s="57">
        <f t="shared" si="57"/>
        <v>76</v>
      </c>
      <c r="R429" s="58">
        <f t="shared" si="50"/>
        <v>6</v>
      </c>
    </row>
    <row r="430" spans="1:18" ht="15.75" hidden="1" customHeight="1" thickBot="1" x14ac:dyDescent="0.25">
      <c r="A430" s="100">
        <v>41022</v>
      </c>
      <c r="B430" s="66" t="s">
        <v>73</v>
      </c>
      <c r="C430" s="56">
        <v>1815</v>
      </c>
      <c r="D430" s="56">
        <v>1830</v>
      </c>
      <c r="E430" s="57" t="s">
        <v>27</v>
      </c>
      <c r="F430" s="57">
        <v>5</v>
      </c>
      <c r="G430" s="101">
        <v>58</v>
      </c>
      <c r="H430" s="101">
        <v>1</v>
      </c>
      <c r="I430" s="101">
        <v>1</v>
      </c>
      <c r="J430" s="101">
        <v>6</v>
      </c>
      <c r="K430" s="54">
        <f t="shared" si="55"/>
        <v>66</v>
      </c>
      <c r="L430" s="57">
        <f t="shared" si="51"/>
        <v>58</v>
      </c>
      <c r="M430" s="57">
        <f t="shared" si="52"/>
        <v>2</v>
      </c>
      <c r="N430" s="57">
        <f t="shared" si="53"/>
        <v>3</v>
      </c>
      <c r="O430" s="57">
        <f t="shared" si="54"/>
        <v>3</v>
      </c>
      <c r="P430" s="57">
        <f t="shared" si="56"/>
        <v>66</v>
      </c>
      <c r="Q430" s="57">
        <f t="shared" si="57"/>
        <v>63</v>
      </c>
      <c r="R430" s="58">
        <f t="shared" si="50"/>
        <v>3</v>
      </c>
    </row>
    <row r="431" spans="1:18" ht="15.75" hidden="1" customHeight="1" thickBot="1" x14ac:dyDescent="0.25">
      <c r="A431" s="100">
        <v>41022</v>
      </c>
      <c r="B431" s="66" t="s">
        <v>73</v>
      </c>
      <c r="C431" s="56">
        <v>1830</v>
      </c>
      <c r="D431" s="56">
        <v>1845</v>
      </c>
      <c r="E431" s="57" t="s">
        <v>27</v>
      </c>
      <c r="F431" s="57">
        <v>5</v>
      </c>
      <c r="G431" s="101">
        <v>57</v>
      </c>
      <c r="H431" s="101">
        <v>1</v>
      </c>
      <c r="I431" s="101">
        <v>2</v>
      </c>
      <c r="J431" s="101">
        <v>16</v>
      </c>
      <c r="K431" s="54">
        <f t="shared" si="55"/>
        <v>76</v>
      </c>
      <c r="L431" s="57">
        <f t="shared" si="51"/>
        <v>57</v>
      </c>
      <c r="M431" s="57">
        <f t="shared" si="52"/>
        <v>2</v>
      </c>
      <c r="N431" s="57">
        <f t="shared" si="53"/>
        <v>5</v>
      </c>
      <c r="O431" s="57">
        <f t="shared" si="54"/>
        <v>8</v>
      </c>
      <c r="P431" s="57">
        <f t="shared" si="56"/>
        <v>72</v>
      </c>
      <c r="Q431" s="57">
        <f t="shared" si="57"/>
        <v>64</v>
      </c>
      <c r="R431" s="58">
        <f t="shared" si="50"/>
        <v>8</v>
      </c>
    </row>
    <row r="432" spans="1:18" ht="15.75" hidden="1" customHeight="1" thickBot="1" x14ac:dyDescent="0.25">
      <c r="A432" s="100">
        <v>41022</v>
      </c>
      <c r="B432" s="66" t="s">
        <v>73</v>
      </c>
      <c r="C432" s="56">
        <v>1845</v>
      </c>
      <c r="D432" s="56">
        <v>1900</v>
      </c>
      <c r="E432" s="57" t="s">
        <v>27</v>
      </c>
      <c r="F432" s="57">
        <v>5</v>
      </c>
      <c r="G432" s="101">
        <v>46</v>
      </c>
      <c r="H432" s="101">
        <v>0</v>
      </c>
      <c r="I432" s="101">
        <v>3</v>
      </c>
      <c r="J432" s="101">
        <v>14</v>
      </c>
      <c r="K432" s="54">
        <f t="shared" si="55"/>
        <v>63</v>
      </c>
      <c r="L432" s="57">
        <f t="shared" si="51"/>
        <v>46</v>
      </c>
      <c r="M432" s="57">
        <f t="shared" si="52"/>
        <v>0</v>
      </c>
      <c r="N432" s="57">
        <f t="shared" si="53"/>
        <v>8</v>
      </c>
      <c r="O432" s="57">
        <f t="shared" si="54"/>
        <v>7</v>
      </c>
      <c r="P432" s="57">
        <f t="shared" si="56"/>
        <v>61</v>
      </c>
      <c r="Q432" s="57">
        <f t="shared" si="57"/>
        <v>54</v>
      </c>
      <c r="R432" s="58">
        <f t="shared" si="50"/>
        <v>7</v>
      </c>
    </row>
    <row r="433" spans="1:18" ht="15.75" hidden="1" customHeight="1" thickBot="1" x14ac:dyDescent="0.25">
      <c r="A433" s="100">
        <v>41022</v>
      </c>
      <c r="B433" s="66" t="s">
        <v>73</v>
      </c>
      <c r="C433" s="56">
        <v>1900</v>
      </c>
      <c r="D433" s="56">
        <v>1915</v>
      </c>
      <c r="E433" s="57" t="s">
        <v>27</v>
      </c>
      <c r="F433" s="57">
        <v>5</v>
      </c>
      <c r="G433" s="101">
        <v>40</v>
      </c>
      <c r="H433" s="101">
        <v>0</v>
      </c>
      <c r="I433" s="101">
        <v>2</v>
      </c>
      <c r="J433" s="101">
        <v>12</v>
      </c>
      <c r="K433" s="54">
        <f t="shared" si="55"/>
        <v>54</v>
      </c>
      <c r="L433" s="57">
        <f t="shared" si="51"/>
        <v>40</v>
      </c>
      <c r="M433" s="57">
        <f t="shared" si="52"/>
        <v>0</v>
      </c>
      <c r="N433" s="57">
        <f t="shared" si="53"/>
        <v>5</v>
      </c>
      <c r="O433" s="57">
        <f t="shared" si="54"/>
        <v>6</v>
      </c>
      <c r="P433" s="57">
        <f t="shared" si="56"/>
        <v>51</v>
      </c>
      <c r="Q433" s="57">
        <f t="shared" si="57"/>
        <v>45</v>
      </c>
      <c r="R433" s="58">
        <f t="shared" si="50"/>
        <v>6</v>
      </c>
    </row>
    <row r="434" spans="1:18" ht="15.75" hidden="1" customHeight="1" thickBot="1" x14ac:dyDescent="0.25">
      <c r="A434" s="100">
        <v>41022</v>
      </c>
      <c r="B434" s="66" t="s">
        <v>73</v>
      </c>
      <c r="C434" s="56">
        <v>1915</v>
      </c>
      <c r="D434" s="56">
        <v>1930</v>
      </c>
      <c r="E434" s="57" t="s">
        <v>27</v>
      </c>
      <c r="F434" s="57">
        <v>5</v>
      </c>
      <c r="G434" s="101">
        <v>51</v>
      </c>
      <c r="H434" s="101">
        <v>0</v>
      </c>
      <c r="I434" s="101">
        <v>1</v>
      </c>
      <c r="J434" s="101">
        <v>7</v>
      </c>
      <c r="K434" s="54">
        <f t="shared" si="55"/>
        <v>59</v>
      </c>
      <c r="L434" s="57">
        <f t="shared" si="51"/>
        <v>51</v>
      </c>
      <c r="M434" s="57">
        <f t="shared" si="52"/>
        <v>0</v>
      </c>
      <c r="N434" s="57">
        <f t="shared" si="53"/>
        <v>3</v>
      </c>
      <c r="O434" s="57">
        <f t="shared" si="54"/>
        <v>4</v>
      </c>
      <c r="P434" s="57">
        <f t="shared" si="56"/>
        <v>58</v>
      </c>
      <c r="Q434" s="57">
        <f t="shared" si="57"/>
        <v>54</v>
      </c>
      <c r="R434" s="58">
        <f t="shared" si="50"/>
        <v>4</v>
      </c>
    </row>
    <row r="435" spans="1:18" ht="15.75" hidden="1" customHeight="1" thickBot="1" x14ac:dyDescent="0.25">
      <c r="A435" s="100">
        <v>41022</v>
      </c>
      <c r="B435" s="66" t="s">
        <v>73</v>
      </c>
      <c r="C435" s="56">
        <v>1930</v>
      </c>
      <c r="D435" s="56">
        <v>1945</v>
      </c>
      <c r="E435" s="57" t="s">
        <v>27</v>
      </c>
      <c r="F435" s="57">
        <v>5</v>
      </c>
      <c r="G435" s="101">
        <v>43</v>
      </c>
      <c r="H435" s="101">
        <v>0</v>
      </c>
      <c r="I435" s="101">
        <v>1</v>
      </c>
      <c r="J435" s="101">
        <v>5</v>
      </c>
      <c r="K435" s="54">
        <f t="shared" si="55"/>
        <v>49</v>
      </c>
      <c r="L435" s="57">
        <f t="shared" si="51"/>
        <v>43</v>
      </c>
      <c r="M435" s="57">
        <f t="shared" si="52"/>
        <v>0</v>
      </c>
      <c r="N435" s="57">
        <f t="shared" si="53"/>
        <v>3</v>
      </c>
      <c r="O435" s="57">
        <f t="shared" si="54"/>
        <v>3</v>
      </c>
      <c r="P435" s="57">
        <f t="shared" si="56"/>
        <v>49</v>
      </c>
      <c r="Q435" s="57">
        <f t="shared" si="57"/>
        <v>46</v>
      </c>
      <c r="R435" s="58">
        <f t="shared" si="50"/>
        <v>3</v>
      </c>
    </row>
    <row r="436" spans="1:18" ht="15.75" hidden="1" customHeight="1" x14ac:dyDescent="0.25">
      <c r="A436" s="100">
        <v>41022</v>
      </c>
      <c r="B436" s="66" t="s">
        <v>73</v>
      </c>
      <c r="C436" s="56">
        <v>1945</v>
      </c>
      <c r="D436" s="56">
        <v>2000</v>
      </c>
      <c r="E436" s="57" t="s">
        <v>27</v>
      </c>
      <c r="F436" s="57">
        <v>5</v>
      </c>
      <c r="G436" s="101">
        <v>44</v>
      </c>
      <c r="H436" s="101">
        <v>1</v>
      </c>
      <c r="I436" s="101">
        <v>1</v>
      </c>
      <c r="J436" s="101">
        <v>3</v>
      </c>
      <c r="K436" s="54">
        <f t="shared" si="55"/>
        <v>49</v>
      </c>
      <c r="L436" s="57">
        <f t="shared" si="51"/>
        <v>44</v>
      </c>
      <c r="M436" s="57">
        <f t="shared" si="52"/>
        <v>2</v>
      </c>
      <c r="N436" s="57">
        <f t="shared" si="53"/>
        <v>3</v>
      </c>
      <c r="O436" s="57">
        <f t="shared" si="54"/>
        <v>2</v>
      </c>
      <c r="P436" s="57">
        <f t="shared" si="56"/>
        <v>51</v>
      </c>
      <c r="Q436" s="57">
        <f t="shared" si="57"/>
        <v>49</v>
      </c>
      <c r="R436" s="58">
        <f t="shared" si="50"/>
        <v>2</v>
      </c>
    </row>
    <row r="437" spans="1:18" hidden="1" x14ac:dyDescent="0.25">
      <c r="A437" s="102">
        <v>41022</v>
      </c>
      <c r="B437" s="59" t="s">
        <v>73</v>
      </c>
      <c r="C437" s="60">
        <v>500</v>
      </c>
      <c r="D437" s="60">
        <v>515</v>
      </c>
      <c r="E437" s="31" t="s">
        <v>29</v>
      </c>
      <c r="F437" s="31">
        <v>6</v>
      </c>
      <c r="G437" s="103">
        <v>0</v>
      </c>
      <c r="H437" s="103">
        <v>0</v>
      </c>
      <c r="I437" s="103">
        <v>0</v>
      </c>
      <c r="J437" s="103">
        <v>0</v>
      </c>
      <c r="K437" s="31">
        <f t="shared" ref="K437:K472" si="58">SUM(G437:J437)</f>
        <v>0</v>
      </c>
      <c r="L437" s="31">
        <f t="shared" si="51"/>
        <v>0</v>
      </c>
      <c r="M437" s="31">
        <f t="shared" si="52"/>
        <v>0</v>
      </c>
      <c r="N437" s="31">
        <f t="shared" si="53"/>
        <v>0</v>
      </c>
      <c r="O437" s="31">
        <f t="shared" si="54"/>
        <v>0</v>
      </c>
      <c r="P437" s="31">
        <f t="shared" si="56"/>
        <v>0</v>
      </c>
      <c r="Q437" s="31">
        <f t="shared" si="57"/>
        <v>0</v>
      </c>
      <c r="R437" s="61">
        <f>O437</f>
        <v>0</v>
      </c>
    </row>
    <row r="438" spans="1:18" hidden="1" x14ac:dyDescent="0.25">
      <c r="A438" s="102">
        <v>41022</v>
      </c>
      <c r="B438" s="59" t="s">
        <v>73</v>
      </c>
      <c r="C438" s="60">
        <v>515</v>
      </c>
      <c r="D438" s="60">
        <v>530</v>
      </c>
      <c r="E438" s="31" t="s">
        <v>29</v>
      </c>
      <c r="F438" s="31">
        <v>6</v>
      </c>
      <c r="G438" s="103">
        <v>0</v>
      </c>
      <c r="H438" s="103">
        <v>0</v>
      </c>
      <c r="I438" s="103">
        <v>0</v>
      </c>
      <c r="J438" s="103">
        <v>0</v>
      </c>
      <c r="K438" s="31">
        <f t="shared" si="58"/>
        <v>0</v>
      </c>
      <c r="L438" s="31">
        <f t="shared" si="51"/>
        <v>0</v>
      </c>
      <c r="M438" s="31">
        <f t="shared" si="52"/>
        <v>0</v>
      </c>
      <c r="N438" s="31">
        <f t="shared" si="53"/>
        <v>0</v>
      </c>
      <c r="O438" s="31">
        <f t="shared" si="54"/>
        <v>0</v>
      </c>
      <c r="P438" s="31">
        <f t="shared" si="56"/>
        <v>0</v>
      </c>
      <c r="Q438" s="31">
        <f t="shared" si="57"/>
        <v>0</v>
      </c>
      <c r="R438" s="61">
        <f t="shared" ref="R438:R496" si="59">O438</f>
        <v>0</v>
      </c>
    </row>
    <row r="439" spans="1:18" hidden="1" x14ac:dyDescent="0.25">
      <c r="A439" s="102">
        <v>41022</v>
      </c>
      <c r="B439" s="59" t="s">
        <v>73</v>
      </c>
      <c r="C439" s="60">
        <v>530</v>
      </c>
      <c r="D439" s="60">
        <v>545</v>
      </c>
      <c r="E439" s="31" t="s">
        <v>29</v>
      </c>
      <c r="F439" s="31">
        <v>6</v>
      </c>
      <c r="G439" s="103">
        <v>0</v>
      </c>
      <c r="H439" s="103">
        <v>0</v>
      </c>
      <c r="I439" s="103">
        <v>0</v>
      </c>
      <c r="J439" s="103">
        <v>0</v>
      </c>
      <c r="K439" s="31">
        <f t="shared" si="58"/>
        <v>0</v>
      </c>
      <c r="L439" s="31">
        <f t="shared" si="51"/>
        <v>0</v>
      </c>
      <c r="M439" s="31">
        <f t="shared" si="52"/>
        <v>0</v>
      </c>
      <c r="N439" s="31">
        <f t="shared" si="53"/>
        <v>0</v>
      </c>
      <c r="O439" s="31">
        <f t="shared" si="54"/>
        <v>0</v>
      </c>
      <c r="P439" s="31">
        <f t="shared" si="56"/>
        <v>0</v>
      </c>
      <c r="Q439" s="31">
        <f t="shared" si="57"/>
        <v>0</v>
      </c>
      <c r="R439" s="61">
        <f t="shared" si="59"/>
        <v>0</v>
      </c>
    </row>
    <row r="440" spans="1:18" hidden="1" x14ac:dyDescent="0.25">
      <c r="A440" s="102">
        <v>41022</v>
      </c>
      <c r="B440" s="59" t="s">
        <v>73</v>
      </c>
      <c r="C440" s="60">
        <v>545</v>
      </c>
      <c r="D440" s="60">
        <v>600</v>
      </c>
      <c r="E440" s="31" t="s">
        <v>29</v>
      </c>
      <c r="F440" s="31">
        <v>6</v>
      </c>
      <c r="G440" s="103">
        <v>0</v>
      </c>
      <c r="H440" s="103">
        <v>0</v>
      </c>
      <c r="I440" s="103">
        <v>0</v>
      </c>
      <c r="J440" s="103">
        <v>0</v>
      </c>
      <c r="K440" s="31">
        <f t="shared" si="58"/>
        <v>0</v>
      </c>
      <c r="L440" s="31">
        <f t="shared" si="51"/>
        <v>0</v>
      </c>
      <c r="M440" s="31">
        <f t="shared" si="52"/>
        <v>0</v>
      </c>
      <c r="N440" s="31">
        <f t="shared" si="53"/>
        <v>0</v>
      </c>
      <c r="O440" s="31">
        <f t="shared" si="54"/>
        <v>0</v>
      </c>
      <c r="P440" s="31">
        <f t="shared" si="56"/>
        <v>0</v>
      </c>
      <c r="Q440" s="31">
        <f t="shared" si="57"/>
        <v>0</v>
      </c>
      <c r="R440" s="61">
        <f t="shared" si="59"/>
        <v>0</v>
      </c>
    </row>
    <row r="441" spans="1:18" hidden="1" x14ac:dyDescent="0.25">
      <c r="A441" s="102">
        <v>41022</v>
      </c>
      <c r="B441" s="59" t="s">
        <v>73</v>
      </c>
      <c r="C441" s="60">
        <v>600</v>
      </c>
      <c r="D441" s="60">
        <v>615</v>
      </c>
      <c r="E441" s="31" t="s">
        <v>29</v>
      </c>
      <c r="F441" s="31">
        <v>6</v>
      </c>
      <c r="G441" s="103">
        <v>0</v>
      </c>
      <c r="H441" s="103">
        <v>0</v>
      </c>
      <c r="I441" s="103">
        <v>0</v>
      </c>
      <c r="J441" s="103">
        <v>0</v>
      </c>
      <c r="K441" s="31">
        <f t="shared" si="58"/>
        <v>0</v>
      </c>
      <c r="L441" s="31">
        <f t="shared" si="51"/>
        <v>0</v>
      </c>
      <c r="M441" s="31">
        <f t="shared" si="52"/>
        <v>0</v>
      </c>
      <c r="N441" s="31">
        <f t="shared" si="53"/>
        <v>0</v>
      </c>
      <c r="O441" s="31">
        <f t="shared" si="54"/>
        <v>0</v>
      </c>
      <c r="P441" s="31">
        <f t="shared" si="56"/>
        <v>0</v>
      </c>
      <c r="Q441" s="31">
        <f t="shared" si="57"/>
        <v>0</v>
      </c>
      <c r="R441" s="61">
        <f t="shared" si="59"/>
        <v>0</v>
      </c>
    </row>
    <row r="442" spans="1:18" hidden="1" x14ac:dyDescent="0.25">
      <c r="A442" s="102">
        <v>41022</v>
      </c>
      <c r="B442" s="59" t="s">
        <v>73</v>
      </c>
      <c r="C442" s="60">
        <v>615</v>
      </c>
      <c r="D442" s="60">
        <v>630</v>
      </c>
      <c r="E442" s="31" t="s">
        <v>29</v>
      </c>
      <c r="F442" s="31">
        <v>6</v>
      </c>
      <c r="G442" s="103">
        <v>0</v>
      </c>
      <c r="H442" s="103">
        <v>0</v>
      </c>
      <c r="I442" s="103">
        <v>0</v>
      </c>
      <c r="J442" s="103">
        <v>0</v>
      </c>
      <c r="K442" s="31">
        <f t="shared" si="58"/>
        <v>0</v>
      </c>
      <c r="L442" s="31">
        <f t="shared" si="51"/>
        <v>0</v>
      </c>
      <c r="M442" s="31">
        <f t="shared" si="52"/>
        <v>0</v>
      </c>
      <c r="N442" s="31">
        <f t="shared" si="53"/>
        <v>0</v>
      </c>
      <c r="O442" s="31">
        <f t="shared" si="54"/>
        <v>0</v>
      </c>
      <c r="P442" s="31">
        <f t="shared" si="56"/>
        <v>0</v>
      </c>
      <c r="Q442" s="31">
        <f t="shared" si="57"/>
        <v>0</v>
      </c>
      <c r="R442" s="61">
        <f t="shared" si="59"/>
        <v>0</v>
      </c>
    </row>
    <row r="443" spans="1:18" hidden="1" x14ac:dyDescent="0.25">
      <c r="A443" s="102">
        <v>41022</v>
      </c>
      <c r="B443" s="59" t="s">
        <v>73</v>
      </c>
      <c r="C443" s="60">
        <v>630</v>
      </c>
      <c r="D443" s="60">
        <v>645</v>
      </c>
      <c r="E443" s="31" t="s">
        <v>29</v>
      </c>
      <c r="F443" s="31">
        <v>6</v>
      </c>
      <c r="G443" s="103">
        <v>0</v>
      </c>
      <c r="H443" s="103">
        <v>0</v>
      </c>
      <c r="I443" s="103">
        <v>0</v>
      </c>
      <c r="J443" s="103">
        <v>0</v>
      </c>
      <c r="K443" s="31">
        <f t="shared" si="58"/>
        <v>0</v>
      </c>
      <c r="L443" s="31">
        <f t="shared" si="51"/>
        <v>0</v>
      </c>
      <c r="M443" s="31">
        <f t="shared" si="52"/>
        <v>0</v>
      </c>
      <c r="N443" s="31">
        <f t="shared" si="53"/>
        <v>0</v>
      </c>
      <c r="O443" s="31">
        <f t="shared" si="54"/>
        <v>0</v>
      </c>
      <c r="P443" s="31">
        <f t="shared" si="56"/>
        <v>0</v>
      </c>
      <c r="Q443" s="31">
        <f t="shared" si="57"/>
        <v>0</v>
      </c>
      <c r="R443" s="61">
        <f t="shared" si="59"/>
        <v>0</v>
      </c>
    </row>
    <row r="444" spans="1:18" hidden="1" x14ac:dyDescent="0.25">
      <c r="A444" s="102">
        <v>41022</v>
      </c>
      <c r="B444" s="59" t="s">
        <v>73</v>
      </c>
      <c r="C444" s="60">
        <v>645</v>
      </c>
      <c r="D444" s="60">
        <v>700</v>
      </c>
      <c r="E444" s="31" t="s">
        <v>29</v>
      </c>
      <c r="F444" s="31">
        <v>6</v>
      </c>
      <c r="G444" s="103">
        <v>0</v>
      </c>
      <c r="H444" s="103">
        <v>0</v>
      </c>
      <c r="I444" s="103">
        <v>0</v>
      </c>
      <c r="J444" s="103">
        <v>0</v>
      </c>
      <c r="K444" s="31">
        <f t="shared" si="58"/>
        <v>0</v>
      </c>
      <c r="L444" s="31">
        <f t="shared" si="51"/>
        <v>0</v>
      </c>
      <c r="M444" s="31">
        <f t="shared" si="52"/>
        <v>0</v>
      </c>
      <c r="N444" s="31">
        <f t="shared" si="53"/>
        <v>0</v>
      </c>
      <c r="O444" s="31">
        <f t="shared" si="54"/>
        <v>0</v>
      </c>
      <c r="P444" s="31">
        <f t="shared" si="56"/>
        <v>0</v>
      </c>
      <c r="Q444" s="31">
        <f t="shared" si="57"/>
        <v>0</v>
      </c>
      <c r="R444" s="61">
        <f t="shared" si="59"/>
        <v>0</v>
      </c>
    </row>
    <row r="445" spans="1:18" hidden="1" x14ac:dyDescent="0.25">
      <c r="A445" s="102">
        <v>41022</v>
      </c>
      <c r="B445" s="59" t="s">
        <v>73</v>
      </c>
      <c r="C445" s="60">
        <v>700</v>
      </c>
      <c r="D445" s="60">
        <v>715</v>
      </c>
      <c r="E445" s="31" t="s">
        <v>29</v>
      </c>
      <c r="F445" s="31">
        <v>6</v>
      </c>
      <c r="G445" s="103">
        <v>0</v>
      </c>
      <c r="H445" s="103">
        <v>0</v>
      </c>
      <c r="I445" s="103">
        <v>0</v>
      </c>
      <c r="J445" s="103">
        <v>0</v>
      </c>
      <c r="K445" s="31">
        <f t="shared" si="58"/>
        <v>0</v>
      </c>
      <c r="L445" s="31">
        <f t="shared" si="51"/>
        <v>0</v>
      </c>
      <c r="M445" s="31">
        <f t="shared" si="52"/>
        <v>0</v>
      </c>
      <c r="N445" s="31">
        <f t="shared" si="53"/>
        <v>0</v>
      </c>
      <c r="O445" s="31">
        <f t="shared" si="54"/>
        <v>0</v>
      </c>
      <c r="P445" s="31">
        <f t="shared" si="56"/>
        <v>0</v>
      </c>
      <c r="Q445" s="31">
        <f t="shared" si="57"/>
        <v>0</v>
      </c>
      <c r="R445" s="61">
        <f t="shared" si="59"/>
        <v>0</v>
      </c>
    </row>
    <row r="446" spans="1:18" hidden="1" x14ac:dyDescent="0.25">
      <c r="A446" s="102">
        <v>41022</v>
      </c>
      <c r="B446" s="59" t="s">
        <v>73</v>
      </c>
      <c r="C446" s="60">
        <v>715</v>
      </c>
      <c r="D446" s="60">
        <v>730</v>
      </c>
      <c r="E446" s="31" t="s">
        <v>29</v>
      </c>
      <c r="F446" s="31">
        <v>6</v>
      </c>
      <c r="G446" s="103">
        <v>0</v>
      </c>
      <c r="H446" s="103">
        <v>0</v>
      </c>
      <c r="I446" s="103">
        <v>0</v>
      </c>
      <c r="J446" s="103">
        <v>0</v>
      </c>
      <c r="K446" s="31">
        <f t="shared" si="58"/>
        <v>0</v>
      </c>
      <c r="L446" s="31">
        <f t="shared" si="51"/>
        <v>0</v>
      </c>
      <c r="M446" s="31">
        <f t="shared" si="52"/>
        <v>0</v>
      </c>
      <c r="N446" s="31">
        <f t="shared" si="53"/>
        <v>0</v>
      </c>
      <c r="O446" s="31">
        <f t="shared" si="54"/>
        <v>0</v>
      </c>
      <c r="P446" s="31">
        <f t="shared" si="56"/>
        <v>0</v>
      </c>
      <c r="Q446" s="31">
        <f t="shared" si="57"/>
        <v>0</v>
      </c>
      <c r="R446" s="61">
        <f t="shared" si="59"/>
        <v>0</v>
      </c>
    </row>
    <row r="447" spans="1:18" hidden="1" x14ac:dyDescent="0.25">
      <c r="A447" s="102">
        <v>41022</v>
      </c>
      <c r="B447" s="59" t="s">
        <v>73</v>
      </c>
      <c r="C447" s="60">
        <v>730</v>
      </c>
      <c r="D447" s="60">
        <v>745</v>
      </c>
      <c r="E447" s="31" t="s">
        <v>29</v>
      </c>
      <c r="F447" s="31">
        <v>6</v>
      </c>
      <c r="G447" s="103">
        <v>0</v>
      </c>
      <c r="H447" s="103">
        <v>0</v>
      </c>
      <c r="I447" s="103">
        <v>0</v>
      </c>
      <c r="J447" s="103">
        <v>0</v>
      </c>
      <c r="K447" s="31">
        <f t="shared" si="58"/>
        <v>0</v>
      </c>
      <c r="L447" s="31">
        <f t="shared" si="51"/>
        <v>0</v>
      </c>
      <c r="M447" s="31">
        <f t="shared" si="52"/>
        <v>0</v>
      </c>
      <c r="N447" s="31">
        <f t="shared" si="53"/>
        <v>0</v>
      </c>
      <c r="O447" s="31">
        <f t="shared" si="54"/>
        <v>0</v>
      </c>
      <c r="P447" s="31">
        <f t="shared" si="56"/>
        <v>0</v>
      </c>
      <c r="Q447" s="31">
        <f t="shared" si="57"/>
        <v>0</v>
      </c>
      <c r="R447" s="61">
        <f t="shared" si="59"/>
        <v>0</v>
      </c>
    </row>
    <row r="448" spans="1:18" hidden="1" x14ac:dyDescent="0.25">
      <c r="A448" s="102">
        <v>41022</v>
      </c>
      <c r="B448" s="59" t="s">
        <v>73</v>
      </c>
      <c r="C448" s="60">
        <v>745</v>
      </c>
      <c r="D448" s="60">
        <v>800</v>
      </c>
      <c r="E448" s="31" t="s">
        <v>29</v>
      </c>
      <c r="F448" s="31">
        <v>6</v>
      </c>
      <c r="G448" s="103">
        <v>0</v>
      </c>
      <c r="H448" s="103">
        <v>0</v>
      </c>
      <c r="I448" s="103">
        <v>0</v>
      </c>
      <c r="J448" s="103">
        <v>0</v>
      </c>
      <c r="K448" s="31">
        <f t="shared" si="58"/>
        <v>0</v>
      </c>
      <c r="L448" s="31">
        <f t="shared" si="51"/>
        <v>0</v>
      </c>
      <c r="M448" s="31">
        <f t="shared" si="52"/>
        <v>0</v>
      </c>
      <c r="N448" s="31">
        <f t="shared" si="53"/>
        <v>0</v>
      </c>
      <c r="O448" s="31">
        <f t="shared" si="54"/>
        <v>0</v>
      </c>
      <c r="P448" s="31">
        <f t="shared" si="56"/>
        <v>0</v>
      </c>
      <c r="Q448" s="31">
        <f t="shared" si="57"/>
        <v>0</v>
      </c>
      <c r="R448" s="61">
        <f t="shared" si="59"/>
        <v>0</v>
      </c>
    </row>
    <row r="449" spans="1:18" hidden="1" x14ac:dyDescent="0.25">
      <c r="A449" s="102">
        <v>41022</v>
      </c>
      <c r="B449" s="59" t="s">
        <v>73</v>
      </c>
      <c r="C449" s="60">
        <v>800</v>
      </c>
      <c r="D449" s="60">
        <v>815</v>
      </c>
      <c r="E449" s="31" t="s">
        <v>29</v>
      </c>
      <c r="F449" s="31">
        <v>6</v>
      </c>
      <c r="G449" s="103">
        <v>0</v>
      </c>
      <c r="H449" s="103">
        <v>0</v>
      </c>
      <c r="I449" s="103">
        <v>0</v>
      </c>
      <c r="J449" s="103">
        <v>0</v>
      </c>
      <c r="K449" s="31">
        <f t="shared" si="58"/>
        <v>0</v>
      </c>
      <c r="L449" s="31">
        <f t="shared" si="51"/>
        <v>0</v>
      </c>
      <c r="M449" s="31">
        <f t="shared" si="52"/>
        <v>0</v>
      </c>
      <c r="N449" s="31">
        <f t="shared" si="53"/>
        <v>0</v>
      </c>
      <c r="O449" s="31">
        <f t="shared" si="54"/>
        <v>0</v>
      </c>
      <c r="P449" s="31">
        <f t="shared" si="56"/>
        <v>0</v>
      </c>
      <c r="Q449" s="31">
        <f t="shared" si="57"/>
        <v>0</v>
      </c>
      <c r="R449" s="61">
        <f t="shared" si="59"/>
        <v>0</v>
      </c>
    </row>
    <row r="450" spans="1:18" hidden="1" x14ac:dyDescent="0.25">
      <c r="A450" s="102">
        <v>41022</v>
      </c>
      <c r="B450" s="59" t="s">
        <v>73</v>
      </c>
      <c r="C450" s="60">
        <v>815</v>
      </c>
      <c r="D450" s="60">
        <v>830</v>
      </c>
      <c r="E450" s="31" t="s">
        <v>29</v>
      </c>
      <c r="F450" s="31">
        <v>6</v>
      </c>
      <c r="G450" s="103">
        <v>0</v>
      </c>
      <c r="H450" s="103">
        <v>0</v>
      </c>
      <c r="I450" s="103">
        <v>0</v>
      </c>
      <c r="J450" s="103">
        <v>0</v>
      </c>
      <c r="K450" s="31">
        <f t="shared" si="58"/>
        <v>0</v>
      </c>
      <c r="L450" s="31">
        <f t="shared" si="51"/>
        <v>0</v>
      </c>
      <c r="M450" s="31">
        <f t="shared" si="52"/>
        <v>0</v>
      </c>
      <c r="N450" s="31">
        <f t="shared" si="53"/>
        <v>0</v>
      </c>
      <c r="O450" s="31">
        <f t="shared" si="54"/>
        <v>0</v>
      </c>
      <c r="P450" s="31">
        <f t="shared" si="56"/>
        <v>0</v>
      </c>
      <c r="Q450" s="31">
        <f t="shared" si="57"/>
        <v>0</v>
      </c>
      <c r="R450" s="61">
        <f t="shared" si="59"/>
        <v>0</v>
      </c>
    </row>
    <row r="451" spans="1:18" hidden="1" x14ac:dyDescent="0.25">
      <c r="A451" s="102">
        <v>41022</v>
      </c>
      <c r="B451" s="59" t="s">
        <v>73</v>
      </c>
      <c r="C451" s="60">
        <v>830</v>
      </c>
      <c r="D451" s="60">
        <v>845</v>
      </c>
      <c r="E451" s="31" t="s">
        <v>29</v>
      </c>
      <c r="F451" s="31">
        <v>6</v>
      </c>
      <c r="G451" s="103">
        <v>0</v>
      </c>
      <c r="H451" s="103">
        <v>0</v>
      </c>
      <c r="I451" s="103">
        <v>0</v>
      </c>
      <c r="J451" s="103">
        <v>0</v>
      </c>
      <c r="K451" s="31">
        <f t="shared" si="58"/>
        <v>0</v>
      </c>
      <c r="L451" s="31">
        <f t="shared" si="51"/>
        <v>0</v>
      </c>
      <c r="M451" s="31">
        <f t="shared" si="52"/>
        <v>0</v>
      </c>
      <c r="N451" s="31">
        <f t="shared" si="53"/>
        <v>0</v>
      </c>
      <c r="O451" s="31">
        <f t="shared" si="54"/>
        <v>0</v>
      </c>
      <c r="P451" s="31">
        <f t="shared" si="56"/>
        <v>0</v>
      </c>
      <c r="Q451" s="31">
        <f t="shared" si="57"/>
        <v>0</v>
      </c>
      <c r="R451" s="61">
        <f t="shared" si="59"/>
        <v>0</v>
      </c>
    </row>
    <row r="452" spans="1:18" hidden="1" x14ac:dyDescent="0.25">
      <c r="A452" s="102">
        <v>41022</v>
      </c>
      <c r="B452" s="59" t="s">
        <v>73</v>
      </c>
      <c r="C452" s="60">
        <v>845</v>
      </c>
      <c r="D452" s="60">
        <v>900</v>
      </c>
      <c r="E452" s="31" t="s">
        <v>29</v>
      </c>
      <c r="F452" s="31">
        <v>6</v>
      </c>
      <c r="G452" s="103">
        <v>0</v>
      </c>
      <c r="H452" s="103">
        <v>0</v>
      </c>
      <c r="I452" s="103">
        <v>0</v>
      </c>
      <c r="J452" s="103">
        <v>0</v>
      </c>
      <c r="K452" s="31">
        <f t="shared" si="58"/>
        <v>0</v>
      </c>
      <c r="L452" s="31">
        <f t="shared" si="51"/>
        <v>0</v>
      </c>
      <c r="M452" s="31">
        <f t="shared" si="52"/>
        <v>0</v>
      </c>
      <c r="N452" s="31">
        <f t="shared" si="53"/>
        <v>0</v>
      </c>
      <c r="O452" s="31">
        <f t="shared" si="54"/>
        <v>0</v>
      </c>
      <c r="P452" s="31">
        <f t="shared" si="56"/>
        <v>0</v>
      </c>
      <c r="Q452" s="31">
        <f t="shared" si="57"/>
        <v>0</v>
      </c>
      <c r="R452" s="61">
        <f t="shared" si="59"/>
        <v>0</v>
      </c>
    </row>
    <row r="453" spans="1:18" hidden="1" x14ac:dyDescent="0.25">
      <c r="A453" s="102">
        <v>41022</v>
      </c>
      <c r="B453" s="59" t="s">
        <v>73</v>
      </c>
      <c r="C453" s="60">
        <v>900</v>
      </c>
      <c r="D453" s="60">
        <v>915</v>
      </c>
      <c r="E453" s="31" t="s">
        <v>29</v>
      </c>
      <c r="F453" s="31">
        <v>6</v>
      </c>
      <c r="G453" s="103">
        <v>0</v>
      </c>
      <c r="H453" s="103">
        <v>0</v>
      </c>
      <c r="I453" s="103">
        <v>0</v>
      </c>
      <c r="J453" s="103">
        <v>0</v>
      </c>
      <c r="K453" s="31">
        <f t="shared" si="58"/>
        <v>0</v>
      </c>
      <c r="L453" s="31">
        <f t="shared" si="51"/>
        <v>0</v>
      </c>
      <c r="M453" s="31">
        <f t="shared" si="52"/>
        <v>0</v>
      </c>
      <c r="N453" s="31">
        <f t="shared" si="53"/>
        <v>0</v>
      </c>
      <c r="O453" s="31">
        <f t="shared" si="54"/>
        <v>0</v>
      </c>
      <c r="P453" s="31">
        <f t="shared" si="56"/>
        <v>0</v>
      </c>
      <c r="Q453" s="31">
        <f t="shared" si="57"/>
        <v>0</v>
      </c>
      <c r="R453" s="61">
        <f t="shared" si="59"/>
        <v>0</v>
      </c>
    </row>
    <row r="454" spans="1:18" hidden="1" x14ac:dyDescent="0.25">
      <c r="A454" s="102">
        <v>41022</v>
      </c>
      <c r="B454" s="59" t="s">
        <v>73</v>
      </c>
      <c r="C454" s="60">
        <v>915</v>
      </c>
      <c r="D454" s="60">
        <v>930</v>
      </c>
      <c r="E454" s="31" t="s">
        <v>29</v>
      </c>
      <c r="F454" s="31">
        <v>6</v>
      </c>
      <c r="G454" s="103">
        <v>0</v>
      </c>
      <c r="H454" s="103">
        <v>0</v>
      </c>
      <c r="I454" s="103">
        <v>0</v>
      </c>
      <c r="J454" s="103">
        <v>0</v>
      </c>
      <c r="K454" s="31">
        <f t="shared" si="58"/>
        <v>0</v>
      </c>
      <c r="L454" s="31">
        <f t="shared" si="51"/>
        <v>0</v>
      </c>
      <c r="M454" s="31">
        <f t="shared" si="52"/>
        <v>0</v>
      </c>
      <c r="N454" s="31">
        <f t="shared" si="53"/>
        <v>0</v>
      </c>
      <c r="O454" s="31">
        <f t="shared" si="54"/>
        <v>0</v>
      </c>
      <c r="P454" s="31">
        <f t="shared" si="56"/>
        <v>0</v>
      </c>
      <c r="Q454" s="31">
        <f t="shared" si="57"/>
        <v>0</v>
      </c>
      <c r="R454" s="61">
        <f t="shared" si="59"/>
        <v>0</v>
      </c>
    </row>
    <row r="455" spans="1:18" hidden="1" x14ac:dyDescent="0.25">
      <c r="A455" s="102">
        <v>41022</v>
      </c>
      <c r="B455" s="59" t="s">
        <v>73</v>
      </c>
      <c r="C455" s="60">
        <v>930</v>
      </c>
      <c r="D455" s="60">
        <v>945</v>
      </c>
      <c r="E455" s="31" t="s">
        <v>29</v>
      </c>
      <c r="F455" s="31">
        <v>6</v>
      </c>
      <c r="G455" s="103">
        <v>0</v>
      </c>
      <c r="H455" s="103">
        <v>0</v>
      </c>
      <c r="I455" s="103">
        <v>0</v>
      </c>
      <c r="J455" s="103">
        <v>0</v>
      </c>
      <c r="K455" s="31">
        <f t="shared" si="58"/>
        <v>0</v>
      </c>
      <c r="L455" s="31">
        <f t="shared" si="51"/>
        <v>0</v>
      </c>
      <c r="M455" s="31">
        <f t="shared" si="52"/>
        <v>0</v>
      </c>
      <c r="N455" s="31">
        <f t="shared" si="53"/>
        <v>0</v>
      </c>
      <c r="O455" s="31">
        <f t="shared" si="54"/>
        <v>0</v>
      </c>
      <c r="P455" s="31">
        <f t="shared" si="56"/>
        <v>0</v>
      </c>
      <c r="Q455" s="31">
        <f t="shared" si="57"/>
        <v>0</v>
      </c>
      <c r="R455" s="61">
        <f t="shared" si="59"/>
        <v>0</v>
      </c>
    </row>
    <row r="456" spans="1:18" hidden="1" x14ac:dyDescent="0.25">
      <c r="A456" s="102">
        <v>41022</v>
      </c>
      <c r="B456" s="59" t="s">
        <v>73</v>
      </c>
      <c r="C456" s="60">
        <v>945</v>
      </c>
      <c r="D456" s="60">
        <v>1000</v>
      </c>
      <c r="E456" s="31" t="s">
        <v>29</v>
      </c>
      <c r="F456" s="31">
        <v>6</v>
      </c>
      <c r="G456" s="103">
        <v>0</v>
      </c>
      <c r="H456" s="103">
        <v>0</v>
      </c>
      <c r="I456" s="103">
        <v>0</v>
      </c>
      <c r="J456" s="103">
        <v>0</v>
      </c>
      <c r="K456" s="31">
        <f t="shared" si="58"/>
        <v>0</v>
      </c>
      <c r="L456" s="31">
        <f t="shared" si="51"/>
        <v>0</v>
      </c>
      <c r="M456" s="31">
        <f t="shared" si="52"/>
        <v>0</v>
      </c>
      <c r="N456" s="31">
        <f t="shared" si="53"/>
        <v>0</v>
      </c>
      <c r="O456" s="31">
        <f t="shared" si="54"/>
        <v>0</v>
      </c>
      <c r="P456" s="31">
        <f t="shared" si="56"/>
        <v>0</v>
      </c>
      <c r="Q456" s="31">
        <f t="shared" si="57"/>
        <v>0</v>
      </c>
      <c r="R456" s="61">
        <f t="shared" si="59"/>
        <v>0</v>
      </c>
    </row>
    <row r="457" spans="1:18" hidden="1" x14ac:dyDescent="0.25">
      <c r="A457" s="102">
        <v>41022</v>
      </c>
      <c r="B457" s="59" t="s">
        <v>73</v>
      </c>
      <c r="C457" s="60">
        <v>1000</v>
      </c>
      <c r="D457" s="60">
        <v>1015</v>
      </c>
      <c r="E457" s="31" t="s">
        <v>29</v>
      </c>
      <c r="F457" s="31">
        <v>6</v>
      </c>
      <c r="G457" s="103">
        <v>0</v>
      </c>
      <c r="H457" s="103">
        <v>0</v>
      </c>
      <c r="I457" s="103">
        <v>0</v>
      </c>
      <c r="J457" s="103">
        <v>0</v>
      </c>
      <c r="K457" s="31">
        <f t="shared" si="58"/>
        <v>0</v>
      </c>
      <c r="L457" s="31">
        <f t="shared" si="51"/>
        <v>0</v>
      </c>
      <c r="M457" s="31">
        <f t="shared" si="52"/>
        <v>0</v>
      </c>
      <c r="N457" s="31">
        <f t="shared" si="53"/>
        <v>0</v>
      </c>
      <c r="O457" s="31">
        <f t="shared" si="54"/>
        <v>0</v>
      </c>
      <c r="P457" s="31">
        <f t="shared" si="56"/>
        <v>0</v>
      </c>
      <c r="Q457" s="31">
        <f t="shared" si="57"/>
        <v>0</v>
      </c>
      <c r="R457" s="61">
        <f t="shared" si="59"/>
        <v>0</v>
      </c>
    </row>
    <row r="458" spans="1:18" hidden="1" x14ac:dyDescent="0.25">
      <c r="A458" s="102">
        <v>41022</v>
      </c>
      <c r="B458" s="59" t="s">
        <v>73</v>
      </c>
      <c r="C458" s="60">
        <v>1015</v>
      </c>
      <c r="D458" s="60">
        <v>1030</v>
      </c>
      <c r="E458" s="31" t="s">
        <v>29</v>
      </c>
      <c r="F458" s="31">
        <v>6</v>
      </c>
      <c r="G458" s="103">
        <v>0</v>
      </c>
      <c r="H458" s="103">
        <v>0</v>
      </c>
      <c r="I458" s="103">
        <v>0</v>
      </c>
      <c r="J458" s="103">
        <v>0</v>
      </c>
      <c r="K458" s="31">
        <f t="shared" si="58"/>
        <v>0</v>
      </c>
      <c r="L458" s="31">
        <f t="shared" si="51"/>
        <v>0</v>
      </c>
      <c r="M458" s="31">
        <f t="shared" si="52"/>
        <v>0</v>
      </c>
      <c r="N458" s="31">
        <f t="shared" si="53"/>
        <v>0</v>
      </c>
      <c r="O458" s="31">
        <f t="shared" si="54"/>
        <v>0</v>
      </c>
      <c r="P458" s="31">
        <f t="shared" si="56"/>
        <v>0</v>
      </c>
      <c r="Q458" s="31">
        <f t="shared" si="57"/>
        <v>0</v>
      </c>
      <c r="R458" s="61">
        <f t="shared" si="59"/>
        <v>0</v>
      </c>
    </row>
    <row r="459" spans="1:18" hidden="1" x14ac:dyDescent="0.25">
      <c r="A459" s="102">
        <v>41022</v>
      </c>
      <c r="B459" s="59" t="s">
        <v>73</v>
      </c>
      <c r="C459" s="60">
        <v>1030</v>
      </c>
      <c r="D459" s="60">
        <v>1045</v>
      </c>
      <c r="E459" s="31" t="s">
        <v>29</v>
      </c>
      <c r="F459" s="31">
        <v>6</v>
      </c>
      <c r="G459" s="103">
        <v>0</v>
      </c>
      <c r="H459" s="103">
        <v>0</v>
      </c>
      <c r="I459" s="103">
        <v>0</v>
      </c>
      <c r="J459" s="103">
        <v>0</v>
      </c>
      <c r="K459" s="31">
        <f t="shared" si="58"/>
        <v>0</v>
      </c>
      <c r="L459" s="31">
        <f t="shared" si="51"/>
        <v>0</v>
      </c>
      <c r="M459" s="31">
        <f t="shared" si="52"/>
        <v>0</v>
      </c>
      <c r="N459" s="31">
        <f t="shared" si="53"/>
        <v>0</v>
      </c>
      <c r="O459" s="31">
        <f t="shared" si="54"/>
        <v>0</v>
      </c>
      <c r="P459" s="31">
        <f t="shared" si="56"/>
        <v>0</v>
      </c>
      <c r="Q459" s="31">
        <f t="shared" si="57"/>
        <v>0</v>
      </c>
      <c r="R459" s="61">
        <f t="shared" si="59"/>
        <v>0</v>
      </c>
    </row>
    <row r="460" spans="1:18" hidden="1" x14ac:dyDescent="0.25">
      <c r="A460" s="102">
        <v>41022</v>
      </c>
      <c r="B460" s="59" t="s">
        <v>73</v>
      </c>
      <c r="C460" s="60">
        <v>1045</v>
      </c>
      <c r="D460" s="60">
        <v>1100</v>
      </c>
      <c r="E460" s="31" t="s">
        <v>29</v>
      </c>
      <c r="F460" s="31">
        <v>6</v>
      </c>
      <c r="G460" s="103">
        <v>0</v>
      </c>
      <c r="H460" s="103">
        <v>0</v>
      </c>
      <c r="I460" s="103">
        <v>0</v>
      </c>
      <c r="J460" s="103">
        <v>0</v>
      </c>
      <c r="K460" s="31">
        <f t="shared" si="58"/>
        <v>0</v>
      </c>
      <c r="L460" s="31">
        <f t="shared" si="51"/>
        <v>0</v>
      </c>
      <c r="M460" s="31">
        <f t="shared" si="52"/>
        <v>0</v>
      </c>
      <c r="N460" s="31">
        <f t="shared" si="53"/>
        <v>0</v>
      </c>
      <c r="O460" s="31">
        <f t="shared" si="54"/>
        <v>0</v>
      </c>
      <c r="P460" s="31">
        <f t="shared" si="56"/>
        <v>0</v>
      </c>
      <c r="Q460" s="31">
        <f t="shared" si="57"/>
        <v>0</v>
      </c>
      <c r="R460" s="61">
        <f t="shared" si="59"/>
        <v>0</v>
      </c>
    </row>
    <row r="461" spans="1:18" hidden="1" x14ac:dyDescent="0.25">
      <c r="A461" s="102">
        <v>41022</v>
      </c>
      <c r="B461" s="59" t="s">
        <v>73</v>
      </c>
      <c r="C461" s="60">
        <v>1100</v>
      </c>
      <c r="D461" s="60">
        <v>1115</v>
      </c>
      <c r="E461" s="31" t="s">
        <v>29</v>
      </c>
      <c r="F461" s="31">
        <v>6</v>
      </c>
      <c r="G461" s="103">
        <v>0</v>
      </c>
      <c r="H461" s="103">
        <v>0</v>
      </c>
      <c r="I461" s="103">
        <v>0</v>
      </c>
      <c r="J461" s="103">
        <v>0</v>
      </c>
      <c r="K461" s="31">
        <f t="shared" si="58"/>
        <v>0</v>
      </c>
      <c r="L461" s="31">
        <f t="shared" si="51"/>
        <v>0</v>
      </c>
      <c r="M461" s="31">
        <f t="shared" si="52"/>
        <v>0</v>
      </c>
      <c r="N461" s="31">
        <f t="shared" si="53"/>
        <v>0</v>
      </c>
      <c r="O461" s="31">
        <f t="shared" si="54"/>
        <v>0</v>
      </c>
      <c r="P461" s="31">
        <f t="shared" si="56"/>
        <v>0</v>
      </c>
      <c r="Q461" s="31">
        <f t="shared" si="57"/>
        <v>0</v>
      </c>
      <c r="R461" s="61">
        <f t="shared" si="59"/>
        <v>0</v>
      </c>
    </row>
    <row r="462" spans="1:18" hidden="1" x14ac:dyDescent="0.25">
      <c r="A462" s="102">
        <v>41022</v>
      </c>
      <c r="B462" s="59" t="s">
        <v>73</v>
      </c>
      <c r="C462" s="60">
        <v>1115</v>
      </c>
      <c r="D462" s="60">
        <v>1130</v>
      </c>
      <c r="E462" s="31" t="s">
        <v>29</v>
      </c>
      <c r="F462" s="31">
        <v>6</v>
      </c>
      <c r="G462" s="103">
        <v>0</v>
      </c>
      <c r="H462" s="103">
        <v>0</v>
      </c>
      <c r="I462" s="103">
        <v>0</v>
      </c>
      <c r="J462" s="103">
        <v>0</v>
      </c>
      <c r="K462" s="31">
        <f t="shared" si="58"/>
        <v>0</v>
      </c>
      <c r="L462" s="31">
        <f t="shared" si="51"/>
        <v>0</v>
      </c>
      <c r="M462" s="31">
        <f t="shared" si="52"/>
        <v>0</v>
      </c>
      <c r="N462" s="31">
        <f t="shared" si="53"/>
        <v>0</v>
      </c>
      <c r="O462" s="31">
        <f t="shared" si="54"/>
        <v>0</v>
      </c>
      <c r="P462" s="31">
        <f t="shared" si="56"/>
        <v>0</v>
      </c>
      <c r="Q462" s="31">
        <f t="shared" si="57"/>
        <v>0</v>
      </c>
      <c r="R462" s="61">
        <f t="shared" si="59"/>
        <v>0</v>
      </c>
    </row>
    <row r="463" spans="1:18" hidden="1" x14ac:dyDescent="0.25">
      <c r="A463" s="102">
        <v>41022</v>
      </c>
      <c r="B463" s="59" t="s">
        <v>73</v>
      </c>
      <c r="C463" s="60">
        <v>1130</v>
      </c>
      <c r="D463" s="60">
        <v>1145</v>
      </c>
      <c r="E463" s="31" t="s">
        <v>29</v>
      </c>
      <c r="F463" s="31">
        <v>6</v>
      </c>
      <c r="G463" s="103">
        <v>0</v>
      </c>
      <c r="H463" s="103">
        <v>0</v>
      </c>
      <c r="I463" s="103">
        <v>0</v>
      </c>
      <c r="J463" s="103">
        <v>0</v>
      </c>
      <c r="K463" s="31">
        <f t="shared" si="58"/>
        <v>0</v>
      </c>
      <c r="L463" s="31">
        <f t="shared" si="51"/>
        <v>0</v>
      </c>
      <c r="M463" s="31">
        <f t="shared" si="52"/>
        <v>0</v>
      </c>
      <c r="N463" s="31">
        <f t="shared" si="53"/>
        <v>0</v>
      </c>
      <c r="O463" s="31">
        <f t="shared" si="54"/>
        <v>0</v>
      </c>
      <c r="P463" s="31">
        <f t="shared" si="56"/>
        <v>0</v>
      </c>
      <c r="Q463" s="31">
        <f t="shared" si="57"/>
        <v>0</v>
      </c>
      <c r="R463" s="61">
        <f t="shared" si="59"/>
        <v>0</v>
      </c>
    </row>
    <row r="464" spans="1:18" hidden="1" x14ac:dyDescent="0.25">
      <c r="A464" s="102">
        <v>41022</v>
      </c>
      <c r="B464" s="59" t="s">
        <v>73</v>
      </c>
      <c r="C464" s="60">
        <v>1145</v>
      </c>
      <c r="D464" s="60">
        <v>1200</v>
      </c>
      <c r="E464" s="31" t="s">
        <v>29</v>
      </c>
      <c r="F464" s="31">
        <v>6</v>
      </c>
      <c r="G464" s="103">
        <v>0</v>
      </c>
      <c r="H464" s="103">
        <v>0</v>
      </c>
      <c r="I464" s="103">
        <v>0</v>
      </c>
      <c r="J464" s="103">
        <v>0</v>
      </c>
      <c r="K464" s="31">
        <f t="shared" si="58"/>
        <v>0</v>
      </c>
      <c r="L464" s="31">
        <f t="shared" si="51"/>
        <v>0</v>
      </c>
      <c r="M464" s="31">
        <f t="shared" si="52"/>
        <v>0</v>
      </c>
      <c r="N464" s="31">
        <f t="shared" si="53"/>
        <v>0</v>
      </c>
      <c r="O464" s="31">
        <f t="shared" si="54"/>
        <v>0</v>
      </c>
      <c r="P464" s="31">
        <f t="shared" si="56"/>
        <v>0</v>
      </c>
      <c r="Q464" s="31">
        <f t="shared" si="57"/>
        <v>0</v>
      </c>
      <c r="R464" s="61">
        <f t="shared" si="59"/>
        <v>0</v>
      </c>
    </row>
    <row r="465" spans="1:18" hidden="1" x14ac:dyDescent="0.25">
      <c r="A465" s="102">
        <v>41022</v>
      </c>
      <c r="B465" s="59" t="s">
        <v>73</v>
      </c>
      <c r="C465" s="60">
        <v>1200</v>
      </c>
      <c r="D465" s="60">
        <v>1215</v>
      </c>
      <c r="E465" s="31" t="s">
        <v>29</v>
      </c>
      <c r="F465" s="31">
        <v>6</v>
      </c>
      <c r="G465" s="103">
        <v>0</v>
      </c>
      <c r="H465" s="103">
        <v>0</v>
      </c>
      <c r="I465" s="103">
        <v>0</v>
      </c>
      <c r="J465" s="103">
        <v>0</v>
      </c>
      <c r="K465" s="31">
        <f t="shared" si="58"/>
        <v>0</v>
      </c>
      <c r="L465" s="31">
        <f t="shared" ref="L465:L528" si="60">ROUNDUP(G465*$C$3,0)</f>
        <v>0</v>
      </c>
      <c r="M465" s="31">
        <f t="shared" ref="M465:M528" si="61">ROUNDUP($C$7*H465,0)</f>
        <v>0</v>
      </c>
      <c r="N465" s="31">
        <f t="shared" ref="N465:N528" si="62">ROUNDUP(I465*$C$10,0)</f>
        <v>0</v>
      </c>
      <c r="O465" s="31">
        <f t="shared" ref="O465:O528" si="63">ROUNDUP(J465*$C$11,0)</f>
        <v>0</v>
      </c>
      <c r="P465" s="31">
        <f t="shared" si="56"/>
        <v>0</v>
      </c>
      <c r="Q465" s="31">
        <f t="shared" si="57"/>
        <v>0</v>
      </c>
      <c r="R465" s="61">
        <f t="shared" si="59"/>
        <v>0</v>
      </c>
    </row>
    <row r="466" spans="1:18" hidden="1" x14ac:dyDescent="0.25">
      <c r="A466" s="102">
        <v>41022</v>
      </c>
      <c r="B466" s="59" t="s">
        <v>73</v>
      </c>
      <c r="C466" s="60">
        <v>1215</v>
      </c>
      <c r="D466" s="60">
        <v>1230</v>
      </c>
      <c r="E466" s="31" t="s">
        <v>29</v>
      </c>
      <c r="F466" s="31">
        <v>6</v>
      </c>
      <c r="G466" s="103">
        <v>0</v>
      </c>
      <c r="H466" s="103">
        <v>0</v>
      </c>
      <c r="I466" s="103">
        <v>0</v>
      </c>
      <c r="J466" s="103">
        <v>0</v>
      </c>
      <c r="K466" s="31">
        <f t="shared" si="58"/>
        <v>0</v>
      </c>
      <c r="L466" s="31">
        <f t="shared" si="60"/>
        <v>0</v>
      </c>
      <c r="M466" s="31">
        <f t="shared" si="61"/>
        <v>0</v>
      </c>
      <c r="N466" s="31">
        <f t="shared" si="62"/>
        <v>0</v>
      </c>
      <c r="O466" s="31">
        <f t="shared" si="63"/>
        <v>0</v>
      </c>
      <c r="P466" s="31">
        <f t="shared" si="56"/>
        <v>0</v>
      </c>
      <c r="Q466" s="31">
        <f t="shared" si="57"/>
        <v>0</v>
      </c>
      <c r="R466" s="61">
        <f t="shared" si="59"/>
        <v>0</v>
      </c>
    </row>
    <row r="467" spans="1:18" hidden="1" x14ac:dyDescent="0.25">
      <c r="A467" s="102">
        <v>41022</v>
      </c>
      <c r="B467" s="59" t="s">
        <v>73</v>
      </c>
      <c r="C467" s="60">
        <v>1230</v>
      </c>
      <c r="D467" s="60">
        <v>1245</v>
      </c>
      <c r="E467" s="31" t="s">
        <v>29</v>
      </c>
      <c r="F467" s="31">
        <v>6</v>
      </c>
      <c r="G467" s="103">
        <v>0</v>
      </c>
      <c r="H467" s="103">
        <v>0</v>
      </c>
      <c r="I467" s="103">
        <v>0</v>
      </c>
      <c r="J467" s="103">
        <v>0</v>
      </c>
      <c r="K467" s="31">
        <f t="shared" si="58"/>
        <v>0</v>
      </c>
      <c r="L467" s="31">
        <f t="shared" si="60"/>
        <v>0</v>
      </c>
      <c r="M467" s="31">
        <f t="shared" si="61"/>
        <v>0</v>
      </c>
      <c r="N467" s="31">
        <f t="shared" si="62"/>
        <v>0</v>
      </c>
      <c r="O467" s="31">
        <f t="shared" si="63"/>
        <v>0</v>
      </c>
      <c r="P467" s="31">
        <f t="shared" si="56"/>
        <v>0</v>
      </c>
      <c r="Q467" s="31">
        <f t="shared" si="57"/>
        <v>0</v>
      </c>
      <c r="R467" s="61">
        <f t="shared" si="59"/>
        <v>0</v>
      </c>
    </row>
    <row r="468" spans="1:18" hidden="1" x14ac:dyDescent="0.25">
      <c r="A468" s="102">
        <v>41022</v>
      </c>
      <c r="B468" s="59" t="s">
        <v>73</v>
      </c>
      <c r="C468" s="60">
        <v>1245</v>
      </c>
      <c r="D468" s="60">
        <v>1300</v>
      </c>
      <c r="E468" s="31" t="s">
        <v>29</v>
      </c>
      <c r="F468" s="31">
        <v>6</v>
      </c>
      <c r="G468" s="103">
        <v>0</v>
      </c>
      <c r="H468" s="103">
        <v>0</v>
      </c>
      <c r="I468" s="103">
        <v>0</v>
      </c>
      <c r="J468" s="103">
        <v>0</v>
      </c>
      <c r="K468" s="31">
        <f t="shared" si="58"/>
        <v>0</v>
      </c>
      <c r="L468" s="31">
        <f t="shared" si="60"/>
        <v>0</v>
      </c>
      <c r="M468" s="31">
        <f t="shared" si="61"/>
        <v>0</v>
      </c>
      <c r="N468" s="31">
        <f t="shared" si="62"/>
        <v>0</v>
      </c>
      <c r="O468" s="31">
        <f t="shared" si="63"/>
        <v>0</v>
      </c>
      <c r="P468" s="31">
        <f t="shared" si="56"/>
        <v>0</v>
      </c>
      <c r="Q468" s="31">
        <f t="shared" si="57"/>
        <v>0</v>
      </c>
      <c r="R468" s="61">
        <f t="shared" si="59"/>
        <v>0</v>
      </c>
    </row>
    <row r="469" spans="1:18" hidden="1" x14ac:dyDescent="0.25">
      <c r="A469" s="102">
        <v>41022</v>
      </c>
      <c r="B469" s="59" t="s">
        <v>73</v>
      </c>
      <c r="C469" s="60">
        <v>1300</v>
      </c>
      <c r="D469" s="60">
        <v>1315</v>
      </c>
      <c r="E469" s="31" t="s">
        <v>29</v>
      </c>
      <c r="F469" s="31">
        <v>6</v>
      </c>
      <c r="G469" s="103">
        <v>0</v>
      </c>
      <c r="H469" s="103">
        <v>0</v>
      </c>
      <c r="I469" s="103">
        <v>0</v>
      </c>
      <c r="J469" s="103">
        <v>0</v>
      </c>
      <c r="K469" s="31">
        <f t="shared" si="58"/>
        <v>0</v>
      </c>
      <c r="L469" s="31">
        <f t="shared" si="60"/>
        <v>0</v>
      </c>
      <c r="M469" s="31">
        <f t="shared" si="61"/>
        <v>0</v>
      </c>
      <c r="N469" s="31">
        <f t="shared" si="62"/>
        <v>0</v>
      </c>
      <c r="O469" s="31">
        <f t="shared" si="63"/>
        <v>0</v>
      </c>
      <c r="P469" s="31">
        <f t="shared" si="56"/>
        <v>0</v>
      </c>
      <c r="Q469" s="31">
        <f t="shared" si="57"/>
        <v>0</v>
      </c>
      <c r="R469" s="61">
        <f t="shared" si="59"/>
        <v>0</v>
      </c>
    </row>
    <row r="470" spans="1:18" hidden="1" x14ac:dyDescent="0.25">
      <c r="A470" s="102">
        <v>41022</v>
      </c>
      <c r="B470" s="59" t="s">
        <v>73</v>
      </c>
      <c r="C470" s="60">
        <v>1315</v>
      </c>
      <c r="D470" s="60">
        <v>1330</v>
      </c>
      <c r="E470" s="31" t="s">
        <v>29</v>
      </c>
      <c r="F470" s="31">
        <v>6</v>
      </c>
      <c r="G470" s="103">
        <v>0</v>
      </c>
      <c r="H470" s="103">
        <v>0</v>
      </c>
      <c r="I470" s="103">
        <v>0</v>
      </c>
      <c r="J470" s="103">
        <v>0</v>
      </c>
      <c r="K470" s="31">
        <f t="shared" si="58"/>
        <v>0</v>
      </c>
      <c r="L470" s="31">
        <f t="shared" si="60"/>
        <v>0</v>
      </c>
      <c r="M470" s="31">
        <f t="shared" si="61"/>
        <v>0</v>
      </c>
      <c r="N470" s="31">
        <f t="shared" si="62"/>
        <v>0</v>
      </c>
      <c r="O470" s="31">
        <f t="shared" si="63"/>
        <v>0</v>
      </c>
      <c r="P470" s="31">
        <f t="shared" si="56"/>
        <v>0</v>
      </c>
      <c r="Q470" s="31">
        <f t="shared" si="57"/>
        <v>0</v>
      </c>
      <c r="R470" s="61">
        <f t="shared" si="59"/>
        <v>0</v>
      </c>
    </row>
    <row r="471" spans="1:18" hidden="1" x14ac:dyDescent="0.25">
      <c r="A471" s="102">
        <v>41022</v>
      </c>
      <c r="B471" s="59" t="s">
        <v>73</v>
      </c>
      <c r="C471" s="60">
        <v>1330</v>
      </c>
      <c r="D471" s="60">
        <v>1345</v>
      </c>
      <c r="E471" s="31" t="s">
        <v>29</v>
      </c>
      <c r="F471" s="31">
        <v>6</v>
      </c>
      <c r="G471" s="103">
        <v>0</v>
      </c>
      <c r="H471" s="103">
        <v>0</v>
      </c>
      <c r="I471" s="103">
        <v>0</v>
      </c>
      <c r="J471" s="103">
        <v>0</v>
      </c>
      <c r="K471" s="31">
        <f t="shared" si="58"/>
        <v>0</v>
      </c>
      <c r="L471" s="31">
        <f t="shared" si="60"/>
        <v>0</v>
      </c>
      <c r="M471" s="31">
        <f t="shared" si="61"/>
        <v>0</v>
      </c>
      <c r="N471" s="31">
        <f t="shared" si="62"/>
        <v>0</v>
      </c>
      <c r="O471" s="31">
        <f t="shared" si="63"/>
        <v>0</v>
      </c>
      <c r="P471" s="31">
        <f t="shared" si="56"/>
        <v>0</v>
      </c>
      <c r="Q471" s="31">
        <f t="shared" si="57"/>
        <v>0</v>
      </c>
      <c r="R471" s="61">
        <f t="shared" si="59"/>
        <v>0</v>
      </c>
    </row>
    <row r="472" spans="1:18" hidden="1" x14ac:dyDescent="0.25">
      <c r="A472" s="102">
        <v>41022</v>
      </c>
      <c r="B472" s="59" t="s">
        <v>73</v>
      </c>
      <c r="C472" s="60">
        <v>1345</v>
      </c>
      <c r="D472" s="60">
        <v>1400</v>
      </c>
      <c r="E472" s="31" t="s">
        <v>29</v>
      </c>
      <c r="F472" s="31">
        <v>6</v>
      </c>
      <c r="G472" s="103">
        <v>0</v>
      </c>
      <c r="H472" s="103">
        <v>0</v>
      </c>
      <c r="I472" s="103">
        <v>0</v>
      </c>
      <c r="J472" s="103">
        <v>0</v>
      </c>
      <c r="K472" s="31">
        <f t="shared" si="58"/>
        <v>0</v>
      </c>
      <c r="L472" s="31">
        <f t="shared" si="60"/>
        <v>0</v>
      </c>
      <c r="M472" s="31">
        <f t="shared" si="61"/>
        <v>0</v>
      </c>
      <c r="N472" s="31">
        <f t="shared" si="62"/>
        <v>0</v>
      </c>
      <c r="O472" s="31">
        <f t="shared" si="63"/>
        <v>0</v>
      </c>
      <c r="P472" s="31">
        <f t="shared" si="56"/>
        <v>0</v>
      </c>
      <c r="Q472" s="31">
        <f t="shared" si="57"/>
        <v>0</v>
      </c>
      <c r="R472" s="61">
        <f t="shared" si="59"/>
        <v>0</v>
      </c>
    </row>
    <row r="473" spans="1:18" hidden="1" x14ac:dyDescent="0.25">
      <c r="A473" s="102">
        <v>41022</v>
      </c>
      <c r="B473" s="59" t="s">
        <v>73</v>
      </c>
      <c r="C473" s="60">
        <v>1400</v>
      </c>
      <c r="D473" s="60">
        <v>1415</v>
      </c>
      <c r="E473" s="31" t="s">
        <v>29</v>
      </c>
      <c r="F473" s="31">
        <v>6</v>
      </c>
      <c r="G473" s="103">
        <v>0</v>
      </c>
      <c r="H473" s="103">
        <v>0</v>
      </c>
      <c r="I473" s="103">
        <v>0</v>
      </c>
      <c r="J473" s="103">
        <v>0</v>
      </c>
      <c r="K473" s="31">
        <f t="shared" ref="K473:K536" si="64">SUM(G473:J473)</f>
        <v>0</v>
      </c>
      <c r="L473" s="31">
        <f t="shared" si="60"/>
        <v>0</v>
      </c>
      <c r="M473" s="31">
        <f t="shared" si="61"/>
        <v>0</v>
      </c>
      <c r="N473" s="31">
        <f t="shared" si="62"/>
        <v>0</v>
      </c>
      <c r="O473" s="31">
        <f t="shared" si="63"/>
        <v>0</v>
      </c>
      <c r="P473" s="31">
        <f t="shared" ref="P473:P536" si="65">SUM(L473:O473)</f>
        <v>0</v>
      </c>
      <c r="Q473" s="31">
        <f t="shared" si="57"/>
        <v>0</v>
      </c>
      <c r="R473" s="61">
        <f t="shared" si="59"/>
        <v>0</v>
      </c>
    </row>
    <row r="474" spans="1:18" hidden="1" x14ac:dyDescent="0.25">
      <c r="A474" s="102">
        <v>41022</v>
      </c>
      <c r="B474" s="59" t="s">
        <v>73</v>
      </c>
      <c r="C474" s="60">
        <v>1415</v>
      </c>
      <c r="D474" s="60">
        <v>1430</v>
      </c>
      <c r="E474" s="31" t="s">
        <v>29</v>
      </c>
      <c r="F474" s="31">
        <v>6</v>
      </c>
      <c r="G474" s="103">
        <v>0</v>
      </c>
      <c r="H474" s="103">
        <v>0</v>
      </c>
      <c r="I474" s="103">
        <v>0</v>
      </c>
      <c r="J474" s="103">
        <v>0</v>
      </c>
      <c r="K474" s="31">
        <f t="shared" si="64"/>
        <v>0</v>
      </c>
      <c r="L474" s="31">
        <f t="shared" si="60"/>
        <v>0</v>
      </c>
      <c r="M474" s="31">
        <f t="shared" si="61"/>
        <v>0</v>
      </c>
      <c r="N474" s="31">
        <f t="shared" si="62"/>
        <v>0</v>
      </c>
      <c r="O474" s="31">
        <f t="shared" si="63"/>
        <v>0</v>
      </c>
      <c r="P474" s="31">
        <f t="shared" si="65"/>
        <v>0</v>
      </c>
      <c r="Q474" s="31">
        <f t="shared" si="57"/>
        <v>0</v>
      </c>
      <c r="R474" s="61">
        <f t="shared" si="59"/>
        <v>0</v>
      </c>
    </row>
    <row r="475" spans="1:18" hidden="1" x14ac:dyDescent="0.25">
      <c r="A475" s="102">
        <v>41022</v>
      </c>
      <c r="B475" s="59" t="s">
        <v>73</v>
      </c>
      <c r="C475" s="60">
        <v>1430</v>
      </c>
      <c r="D475" s="60">
        <v>1445</v>
      </c>
      <c r="E475" s="31" t="s">
        <v>29</v>
      </c>
      <c r="F475" s="31">
        <v>6</v>
      </c>
      <c r="G475" s="103">
        <v>0</v>
      </c>
      <c r="H475" s="103">
        <v>0</v>
      </c>
      <c r="I475" s="103">
        <v>0</v>
      </c>
      <c r="J475" s="103">
        <v>0</v>
      </c>
      <c r="K475" s="31">
        <f t="shared" si="64"/>
        <v>0</v>
      </c>
      <c r="L475" s="31">
        <f t="shared" si="60"/>
        <v>0</v>
      </c>
      <c r="M475" s="31">
        <f t="shared" si="61"/>
        <v>0</v>
      </c>
      <c r="N475" s="31">
        <f t="shared" si="62"/>
        <v>0</v>
      </c>
      <c r="O475" s="31">
        <f t="shared" si="63"/>
        <v>0</v>
      </c>
      <c r="P475" s="31">
        <f t="shared" si="65"/>
        <v>0</v>
      </c>
      <c r="Q475" s="31">
        <f t="shared" si="57"/>
        <v>0</v>
      </c>
      <c r="R475" s="61">
        <f t="shared" si="59"/>
        <v>0</v>
      </c>
    </row>
    <row r="476" spans="1:18" hidden="1" x14ac:dyDescent="0.25">
      <c r="A476" s="102">
        <v>41022</v>
      </c>
      <c r="B476" s="59" t="s">
        <v>73</v>
      </c>
      <c r="C476" s="60">
        <v>1445</v>
      </c>
      <c r="D476" s="60">
        <v>1500</v>
      </c>
      <c r="E476" s="31" t="s">
        <v>29</v>
      </c>
      <c r="F476" s="31">
        <v>6</v>
      </c>
      <c r="G476" s="103">
        <v>0</v>
      </c>
      <c r="H476" s="103">
        <v>0</v>
      </c>
      <c r="I476" s="103">
        <v>0</v>
      </c>
      <c r="J476" s="103">
        <v>0</v>
      </c>
      <c r="K476" s="31">
        <f t="shared" si="64"/>
        <v>0</v>
      </c>
      <c r="L476" s="31">
        <f t="shared" si="60"/>
        <v>0</v>
      </c>
      <c r="M476" s="31">
        <f t="shared" si="61"/>
        <v>0</v>
      </c>
      <c r="N476" s="31">
        <f t="shared" si="62"/>
        <v>0</v>
      </c>
      <c r="O476" s="31">
        <f t="shared" si="63"/>
        <v>0</v>
      </c>
      <c r="P476" s="31">
        <f t="shared" si="65"/>
        <v>0</v>
      </c>
      <c r="Q476" s="31">
        <f t="shared" si="57"/>
        <v>0</v>
      </c>
      <c r="R476" s="61">
        <f t="shared" si="59"/>
        <v>0</v>
      </c>
    </row>
    <row r="477" spans="1:18" hidden="1" x14ac:dyDescent="0.25">
      <c r="A477" s="102">
        <v>41022</v>
      </c>
      <c r="B477" s="59" t="s">
        <v>73</v>
      </c>
      <c r="C477" s="60">
        <v>1500</v>
      </c>
      <c r="D477" s="60">
        <v>1515</v>
      </c>
      <c r="E477" s="31" t="s">
        <v>29</v>
      </c>
      <c r="F477" s="31">
        <v>6</v>
      </c>
      <c r="G477" s="103">
        <v>0</v>
      </c>
      <c r="H477" s="103">
        <v>0</v>
      </c>
      <c r="I477" s="103">
        <v>0</v>
      </c>
      <c r="J477" s="103">
        <v>0</v>
      </c>
      <c r="K477" s="31">
        <f t="shared" si="64"/>
        <v>0</v>
      </c>
      <c r="L477" s="31">
        <f t="shared" si="60"/>
        <v>0</v>
      </c>
      <c r="M477" s="31">
        <f t="shared" si="61"/>
        <v>0</v>
      </c>
      <c r="N477" s="31">
        <f t="shared" si="62"/>
        <v>0</v>
      </c>
      <c r="O477" s="31">
        <f t="shared" si="63"/>
        <v>0</v>
      </c>
      <c r="P477" s="31">
        <f t="shared" si="65"/>
        <v>0</v>
      </c>
      <c r="Q477" s="31">
        <f t="shared" si="57"/>
        <v>0</v>
      </c>
      <c r="R477" s="61">
        <f t="shared" si="59"/>
        <v>0</v>
      </c>
    </row>
    <row r="478" spans="1:18" hidden="1" x14ac:dyDescent="0.25">
      <c r="A478" s="102">
        <v>41022</v>
      </c>
      <c r="B478" s="59" t="s">
        <v>73</v>
      </c>
      <c r="C478" s="60">
        <v>1515</v>
      </c>
      <c r="D478" s="60">
        <v>1530</v>
      </c>
      <c r="E478" s="31" t="s">
        <v>29</v>
      </c>
      <c r="F478" s="31">
        <v>6</v>
      </c>
      <c r="G478" s="103">
        <v>0</v>
      </c>
      <c r="H478" s="103">
        <v>0</v>
      </c>
      <c r="I478" s="103">
        <v>0</v>
      </c>
      <c r="J478" s="103">
        <v>0</v>
      </c>
      <c r="K478" s="31">
        <f t="shared" si="64"/>
        <v>0</v>
      </c>
      <c r="L478" s="31">
        <f t="shared" si="60"/>
        <v>0</v>
      </c>
      <c r="M478" s="31">
        <f t="shared" si="61"/>
        <v>0</v>
      </c>
      <c r="N478" s="31">
        <f t="shared" si="62"/>
        <v>0</v>
      </c>
      <c r="O478" s="31">
        <f t="shared" si="63"/>
        <v>0</v>
      </c>
      <c r="P478" s="31">
        <f t="shared" si="65"/>
        <v>0</v>
      </c>
      <c r="Q478" s="31">
        <f t="shared" si="57"/>
        <v>0</v>
      </c>
      <c r="R478" s="61">
        <f t="shared" si="59"/>
        <v>0</v>
      </c>
    </row>
    <row r="479" spans="1:18" hidden="1" x14ac:dyDescent="0.25">
      <c r="A479" s="102">
        <v>41022</v>
      </c>
      <c r="B479" s="59" t="s">
        <v>73</v>
      </c>
      <c r="C479" s="60">
        <v>1530</v>
      </c>
      <c r="D479" s="60">
        <v>1545</v>
      </c>
      <c r="E479" s="31" t="s">
        <v>29</v>
      </c>
      <c r="F479" s="31">
        <v>6</v>
      </c>
      <c r="G479" s="103">
        <v>0</v>
      </c>
      <c r="H479" s="103">
        <v>0</v>
      </c>
      <c r="I479" s="103">
        <v>0</v>
      </c>
      <c r="J479" s="103">
        <v>0</v>
      </c>
      <c r="K479" s="31">
        <f t="shared" si="64"/>
        <v>0</v>
      </c>
      <c r="L479" s="31">
        <f t="shared" si="60"/>
        <v>0</v>
      </c>
      <c r="M479" s="31">
        <f t="shared" si="61"/>
        <v>0</v>
      </c>
      <c r="N479" s="31">
        <f t="shared" si="62"/>
        <v>0</v>
      </c>
      <c r="O479" s="31">
        <f t="shared" si="63"/>
        <v>0</v>
      </c>
      <c r="P479" s="31">
        <f t="shared" si="65"/>
        <v>0</v>
      </c>
      <c r="Q479" s="31">
        <f t="shared" si="57"/>
        <v>0</v>
      </c>
      <c r="R479" s="61">
        <f t="shared" si="59"/>
        <v>0</v>
      </c>
    </row>
    <row r="480" spans="1:18" hidden="1" x14ac:dyDescent="0.25">
      <c r="A480" s="102">
        <v>41022</v>
      </c>
      <c r="B480" s="59" t="s">
        <v>73</v>
      </c>
      <c r="C480" s="60">
        <v>1545</v>
      </c>
      <c r="D480" s="60">
        <v>1600</v>
      </c>
      <c r="E480" s="31" t="s">
        <v>29</v>
      </c>
      <c r="F480" s="31">
        <v>6</v>
      </c>
      <c r="G480" s="103">
        <v>0</v>
      </c>
      <c r="H480" s="103">
        <v>0</v>
      </c>
      <c r="I480" s="103">
        <v>0</v>
      </c>
      <c r="J480" s="103">
        <v>0</v>
      </c>
      <c r="K480" s="31">
        <f t="shared" si="64"/>
        <v>0</v>
      </c>
      <c r="L480" s="31">
        <f t="shared" si="60"/>
        <v>0</v>
      </c>
      <c r="M480" s="31">
        <f t="shared" si="61"/>
        <v>0</v>
      </c>
      <c r="N480" s="31">
        <f t="shared" si="62"/>
        <v>0</v>
      </c>
      <c r="O480" s="31">
        <f t="shared" si="63"/>
        <v>0</v>
      </c>
      <c r="P480" s="31">
        <f t="shared" si="65"/>
        <v>0</v>
      </c>
      <c r="Q480" s="31">
        <f t="shared" si="57"/>
        <v>0</v>
      </c>
      <c r="R480" s="61">
        <f t="shared" si="59"/>
        <v>0</v>
      </c>
    </row>
    <row r="481" spans="1:18" hidden="1" x14ac:dyDescent="0.25">
      <c r="A481" s="102">
        <v>41022</v>
      </c>
      <c r="B481" s="59" t="s">
        <v>73</v>
      </c>
      <c r="C481" s="60">
        <v>1600</v>
      </c>
      <c r="D481" s="60">
        <v>1615</v>
      </c>
      <c r="E481" s="31" t="s">
        <v>29</v>
      </c>
      <c r="F481" s="31">
        <v>6</v>
      </c>
      <c r="G481" s="103">
        <v>0</v>
      </c>
      <c r="H481" s="103">
        <v>0</v>
      </c>
      <c r="I481" s="103">
        <v>0</v>
      </c>
      <c r="J481" s="103">
        <v>0</v>
      </c>
      <c r="K481" s="31">
        <f t="shared" si="64"/>
        <v>0</v>
      </c>
      <c r="L481" s="31">
        <f t="shared" si="60"/>
        <v>0</v>
      </c>
      <c r="M481" s="31">
        <f t="shared" si="61"/>
        <v>0</v>
      </c>
      <c r="N481" s="31">
        <f t="shared" si="62"/>
        <v>0</v>
      </c>
      <c r="O481" s="31">
        <f t="shared" si="63"/>
        <v>0</v>
      </c>
      <c r="P481" s="31">
        <f t="shared" si="65"/>
        <v>0</v>
      </c>
      <c r="Q481" s="31">
        <f t="shared" ref="Q481:Q544" si="66">SUM(L481:N481)</f>
        <v>0</v>
      </c>
      <c r="R481" s="61">
        <f t="shared" si="59"/>
        <v>0</v>
      </c>
    </row>
    <row r="482" spans="1:18" hidden="1" x14ac:dyDescent="0.25">
      <c r="A482" s="102">
        <v>41022</v>
      </c>
      <c r="B482" s="59" t="s">
        <v>73</v>
      </c>
      <c r="C482" s="60">
        <v>1615</v>
      </c>
      <c r="D482" s="60">
        <v>1630</v>
      </c>
      <c r="E482" s="31" t="s">
        <v>29</v>
      </c>
      <c r="F482" s="31">
        <v>6</v>
      </c>
      <c r="G482" s="103">
        <v>0</v>
      </c>
      <c r="H482" s="103">
        <v>0</v>
      </c>
      <c r="I482" s="103">
        <v>0</v>
      </c>
      <c r="J482" s="103">
        <v>0</v>
      </c>
      <c r="K482" s="31">
        <f t="shared" si="64"/>
        <v>0</v>
      </c>
      <c r="L482" s="31">
        <f t="shared" si="60"/>
        <v>0</v>
      </c>
      <c r="M482" s="31">
        <f t="shared" si="61"/>
        <v>0</v>
      </c>
      <c r="N482" s="31">
        <f t="shared" si="62"/>
        <v>0</v>
      </c>
      <c r="O482" s="31">
        <f t="shared" si="63"/>
        <v>0</v>
      </c>
      <c r="P482" s="31">
        <f t="shared" si="65"/>
        <v>0</v>
      </c>
      <c r="Q482" s="31">
        <f t="shared" si="66"/>
        <v>0</v>
      </c>
      <c r="R482" s="61">
        <f t="shared" si="59"/>
        <v>0</v>
      </c>
    </row>
    <row r="483" spans="1:18" hidden="1" x14ac:dyDescent="0.25">
      <c r="A483" s="102">
        <v>41022</v>
      </c>
      <c r="B483" s="59" t="s">
        <v>73</v>
      </c>
      <c r="C483" s="60">
        <v>1630</v>
      </c>
      <c r="D483" s="60">
        <v>1645</v>
      </c>
      <c r="E483" s="31" t="s">
        <v>29</v>
      </c>
      <c r="F483" s="31">
        <v>6</v>
      </c>
      <c r="G483" s="103">
        <v>0</v>
      </c>
      <c r="H483" s="103">
        <v>0</v>
      </c>
      <c r="I483" s="103">
        <v>0</v>
      </c>
      <c r="J483" s="103">
        <v>0</v>
      </c>
      <c r="K483" s="31">
        <f t="shared" si="64"/>
        <v>0</v>
      </c>
      <c r="L483" s="31">
        <f t="shared" si="60"/>
        <v>0</v>
      </c>
      <c r="M483" s="31">
        <f t="shared" si="61"/>
        <v>0</v>
      </c>
      <c r="N483" s="31">
        <f t="shared" si="62"/>
        <v>0</v>
      </c>
      <c r="O483" s="31">
        <f t="shared" si="63"/>
        <v>0</v>
      </c>
      <c r="P483" s="31">
        <f t="shared" si="65"/>
        <v>0</v>
      </c>
      <c r="Q483" s="31">
        <f t="shared" si="66"/>
        <v>0</v>
      </c>
      <c r="R483" s="61">
        <f t="shared" si="59"/>
        <v>0</v>
      </c>
    </row>
    <row r="484" spans="1:18" hidden="1" x14ac:dyDescent="0.25">
      <c r="A484" s="102">
        <v>41022</v>
      </c>
      <c r="B484" s="59" t="s">
        <v>73</v>
      </c>
      <c r="C484" s="60">
        <v>1645</v>
      </c>
      <c r="D484" s="60">
        <v>1700</v>
      </c>
      <c r="E484" s="31" t="s">
        <v>29</v>
      </c>
      <c r="F484" s="31">
        <v>6</v>
      </c>
      <c r="G484" s="103">
        <v>0</v>
      </c>
      <c r="H484" s="103">
        <v>0</v>
      </c>
      <c r="I484" s="103">
        <v>0</v>
      </c>
      <c r="J484" s="103">
        <v>0</v>
      </c>
      <c r="K484" s="31">
        <f t="shared" si="64"/>
        <v>0</v>
      </c>
      <c r="L484" s="31">
        <f t="shared" si="60"/>
        <v>0</v>
      </c>
      <c r="M484" s="31">
        <f t="shared" si="61"/>
        <v>0</v>
      </c>
      <c r="N484" s="31">
        <f t="shared" si="62"/>
        <v>0</v>
      </c>
      <c r="O484" s="31">
        <f t="shared" si="63"/>
        <v>0</v>
      </c>
      <c r="P484" s="31">
        <f t="shared" si="65"/>
        <v>0</v>
      </c>
      <c r="Q484" s="31">
        <f t="shared" si="66"/>
        <v>0</v>
      </c>
      <c r="R484" s="61">
        <f t="shared" si="59"/>
        <v>0</v>
      </c>
    </row>
    <row r="485" spans="1:18" hidden="1" x14ac:dyDescent="0.25">
      <c r="A485" s="102">
        <v>41022</v>
      </c>
      <c r="B485" s="59" t="s">
        <v>73</v>
      </c>
      <c r="C485" s="60">
        <v>1700</v>
      </c>
      <c r="D485" s="60">
        <v>1715</v>
      </c>
      <c r="E485" s="31" t="s">
        <v>29</v>
      </c>
      <c r="F485" s="31">
        <v>6</v>
      </c>
      <c r="G485" s="103">
        <v>0</v>
      </c>
      <c r="H485" s="103">
        <v>0</v>
      </c>
      <c r="I485" s="103">
        <v>0</v>
      </c>
      <c r="J485" s="103">
        <v>0</v>
      </c>
      <c r="K485" s="31">
        <f t="shared" si="64"/>
        <v>0</v>
      </c>
      <c r="L485" s="31">
        <f t="shared" si="60"/>
        <v>0</v>
      </c>
      <c r="M485" s="31">
        <f t="shared" si="61"/>
        <v>0</v>
      </c>
      <c r="N485" s="31">
        <f t="shared" si="62"/>
        <v>0</v>
      </c>
      <c r="O485" s="31">
        <f t="shared" si="63"/>
        <v>0</v>
      </c>
      <c r="P485" s="31">
        <f t="shared" si="65"/>
        <v>0</v>
      </c>
      <c r="Q485" s="31">
        <f t="shared" si="66"/>
        <v>0</v>
      </c>
      <c r="R485" s="61">
        <f t="shared" si="59"/>
        <v>0</v>
      </c>
    </row>
    <row r="486" spans="1:18" hidden="1" x14ac:dyDescent="0.25">
      <c r="A486" s="102">
        <v>41022</v>
      </c>
      <c r="B486" s="59" t="s">
        <v>73</v>
      </c>
      <c r="C486" s="60">
        <v>1715</v>
      </c>
      <c r="D486" s="60">
        <v>1730</v>
      </c>
      <c r="E486" s="31" t="s">
        <v>29</v>
      </c>
      <c r="F486" s="31">
        <v>6</v>
      </c>
      <c r="G486" s="103">
        <v>0</v>
      </c>
      <c r="H486" s="103">
        <v>0</v>
      </c>
      <c r="I486" s="103">
        <v>0</v>
      </c>
      <c r="J486" s="103">
        <v>0</v>
      </c>
      <c r="K486" s="31">
        <f t="shared" si="64"/>
        <v>0</v>
      </c>
      <c r="L486" s="31">
        <f t="shared" si="60"/>
        <v>0</v>
      </c>
      <c r="M486" s="31">
        <f t="shared" si="61"/>
        <v>0</v>
      </c>
      <c r="N486" s="31">
        <f t="shared" si="62"/>
        <v>0</v>
      </c>
      <c r="O486" s="31">
        <f t="shared" si="63"/>
        <v>0</v>
      </c>
      <c r="P486" s="31">
        <f t="shared" si="65"/>
        <v>0</v>
      </c>
      <c r="Q486" s="31">
        <f t="shared" si="66"/>
        <v>0</v>
      </c>
      <c r="R486" s="61">
        <f t="shared" si="59"/>
        <v>0</v>
      </c>
    </row>
    <row r="487" spans="1:18" hidden="1" x14ac:dyDescent="0.25">
      <c r="A487" s="102">
        <v>41022</v>
      </c>
      <c r="B487" s="59" t="s">
        <v>73</v>
      </c>
      <c r="C487" s="60">
        <v>1730</v>
      </c>
      <c r="D487" s="60">
        <v>1745</v>
      </c>
      <c r="E487" s="31" t="s">
        <v>29</v>
      </c>
      <c r="F487" s="31">
        <v>6</v>
      </c>
      <c r="G487" s="103">
        <v>0</v>
      </c>
      <c r="H487" s="103">
        <v>0</v>
      </c>
      <c r="I487" s="103">
        <v>0</v>
      </c>
      <c r="J487" s="103">
        <v>0</v>
      </c>
      <c r="K487" s="31">
        <f t="shared" si="64"/>
        <v>0</v>
      </c>
      <c r="L487" s="31">
        <f t="shared" si="60"/>
        <v>0</v>
      </c>
      <c r="M487" s="31">
        <f t="shared" si="61"/>
        <v>0</v>
      </c>
      <c r="N487" s="31">
        <f t="shared" si="62"/>
        <v>0</v>
      </c>
      <c r="O487" s="31">
        <f t="shared" si="63"/>
        <v>0</v>
      </c>
      <c r="P487" s="31">
        <f t="shared" si="65"/>
        <v>0</v>
      </c>
      <c r="Q487" s="31">
        <f t="shared" si="66"/>
        <v>0</v>
      </c>
      <c r="R487" s="61">
        <f t="shared" si="59"/>
        <v>0</v>
      </c>
    </row>
    <row r="488" spans="1:18" hidden="1" x14ac:dyDescent="0.25">
      <c r="A488" s="102">
        <v>41022</v>
      </c>
      <c r="B488" s="59" t="s">
        <v>73</v>
      </c>
      <c r="C488" s="60">
        <v>1745</v>
      </c>
      <c r="D488" s="60">
        <v>1800</v>
      </c>
      <c r="E488" s="31" t="s">
        <v>29</v>
      </c>
      <c r="F488" s="31">
        <v>6</v>
      </c>
      <c r="G488" s="103">
        <v>0</v>
      </c>
      <c r="H488" s="103">
        <v>0</v>
      </c>
      <c r="I488" s="103">
        <v>0</v>
      </c>
      <c r="J488" s="103">
        <v>0</v>
      </c>
      <c r="K488" s="31">
        <f t="shared" si="64"/>
        <v>0</v>
      </c>
      <c r="L488" s="31">
        <f t="shared" si="60"/>
        <v>0</v>
      </c>
      <c r="M488" s="31">
        <f t="shared" si="61"/>
        <v>0</v>
      </c>
      <c r="N488" s="31">
        <f t="shared" si="62"/>
        <v>0</v>
      </c>
      <c r="O488" s="31">
        <f t="shared" si="63"/>
        <v>0</v>
      </c>
      <c r="P488" s="31">
        <f t="shared" si="65"/>
        <v>0</v>
      </c>
      <c r="Q488" s="31">
        <f t="shared" si="66"/>
        <v>0</v>
      </c>
      <c r="R488" s="61">
        <f t="shared" si="59"/>
        <v>0</v>
      </c>
    </row>
    <row r="489" spans="1:18" hidden="1" x14ac:dyDescent="0.25">
      <c r="A489" s="102">
        <v>41022</v>
      </c>
      <c r="B489" s="59" t="s">
        <v>73</v>
      </c>
      <c r="C489" s="60">
        <v>1800</v>
      </c>
      <c r="D489" s="60">
        <v>1815</v>
      </c>
      <c r="E489" s="31" t="s">
        <v>29</v>
      </c>
      <c r="F489" s="31">
        <v>6</v>
      </c>
      <c r="G489" s="103">
        <v>0</v>
      </c>
      <c r="H489" s="103">
        <v>0</v>
      </c>
      <c r="I489" s="103">
        <v>0</v>
      </c>
      <c r="J489" s="103">
        <v>0</v>
      </c>
      <c r="K489" s="31">
        <f t="shared" si="64"/>
        <v>0</v>
      </c>
      <c r="L489" s="31">
        <f t="shared" si="60"/>
        <v>0</v>
      </c>
      <c r="M489" s="31">
        <f t="shared" si="61"/>
        <v>0</v>
      </c>
      <c r="N489" s="31">
        <f t="shared" si="62"/>
        <v>0</v>
      </c>
      <c r="O489" s="31">
        <f t="shared" si="63"/>
        <v>0</v>
      </c>
      <c r="P489" s="31">
        <f t="shared" si="65"/>
        <v>0</v>
      </c>
      <c r="Q489" s="31">
        <f t="shared" si="66"/>
        <v>0</v>
      </c>
      <c r="R489" s="61">
        <f t="shared" si="59"/>
        <v>0</v>
      </c>
    </row>
    <row r="490" spans="1:18" hidden="1" x14ac:dyDescent="0.25">
      <c r="A490" s="102">
        <v>41022</v>
      </c>
      <c r="B490" s="59" t="s">
        <v>73</v>
      </c>
      <c r="C490" s="60">
        <v>1815</v>
      </c>
      <c r="D490" s="60">
        <v>1830</v>
      </c>
      <c r="E490" s="31" t="s">
        <v>29</v>
      </c>
      <c r="F490" s="31">
        <v>6</v>
      </c>
      <c r="G490" s="103">
        <v>0</v>
      </c>
      <c r="H490" s="103">
        <v>0</v>
      </c>
      <c r="I490" s="103">
        <v>0</v>
      </c>
      <c r="J490" s="103">
        <v>0</v>
      </c>
      <c r="K490" s="31">
        <f t="shared" si="64"/>
        <v>0</v>
      </c>
      <c r="L490" s="31">
        <f t="shared" si="60"/>
        <v>0</v>
      </c>
      <c r="M490" s="31">
        <f t="shared" si="61"/>
        <v>0</v>
      </c>
      <c r="N490" s="31">
        <f t="shared" si="62"/>
        <v>0</v>
      </c>
      <c r="O490" s="31">
        <f t="shared" si="63"/>
        <v>0</v>
      </c>
      <c r="P490" s="31">
        <f t="shared" si="65"/>
        <v>0</v>
      </c>
      <c r="Q490" s="31">
        <f t="shared" si="66"/>
        <v>0</v>
      </c>
      <c r="R490" s="61">
        <f t="shared" si="59"/>
        <v>0</v>
      </c>
    </row>
    <row r="491" spans="1:18" hidden="1" x14ac:dyDescent="0.25">
      <c r="A491" s="102">
        <v>41022</v>
      </c>
      <c r="B491" s="59" t="s">
        <v>73</v>
      </c>
      <c r="C491" s="60">
        <v>1830</v>
      </c>
      <c r="D491" s="60">
        <v>1845</v>
      </c>
      <c r="E491" s="31" t="s">
        <v>29</v>
      </c>
      <c r="F491" s="31">
        <v>6</v>
      </c>
      <c r="G491" s="103">
        <v>0</v>
      </c>
      <c r="H491" s="103">
        <v>0</v>
      </c>
      <c r="I491" s="103">
        <v>0</v>
      </c>
      <c r="J491" s="103">
        <v>0</v>
      </c>
      <c r="K491" s="31">
        <f t="shared" si="64"/>
        <v>0</v>
      </c>
      <c r="L491" s="31">
        <f t="shared" si="60"/>
        <v>0</v>
      </c>
      <c r="M491" s="31">
        <f t="shared" si="61"/>
        <v>0</v>
      </c>
      <c r="N491" s="31">
        <f t="shared" si="62"/>
        <v>0</v>
      </c>
      <c r="O491" s="31">
        <f t="shared" si="63"/>
        <v>0</v>
      </c>
      <c r="P491" s="31">
        <f t="shared" si="65"/>
        <v>0</v>
      </c>
      <c r="Q491" s="31">
        <f t="shared" si="66"/>
        <v>0</v>
      </c>
      <c r="R491" s="61">
        <f t="shared" si="59"/>
        <v>0</v>
      </c>
    </row>
    <row r="492" spans="1:18" hidden="1" x14ac:dyDescent="0.25">
      <c r="A492" s="102">
        <v>41022</v>
      </c>
      <c r="B492" s="59" t="s">
        <v>73</v>
      </c>
      <c r="C492" s="60">
        <v>1845</v>
      </c>
      <c r="D492" s="60">
        <v>1900</v>
      </c>
      <c r="E492" s="31" t="s">
        <v>29</v>
      </c>
      <c r="F492" s="31">
        <v>6</v>
      </c>
      <c r="G492" s="103">
        <v>0</v>
      </c>
      <c r="H492" s="103">
        <v>0</v>
      </c>
      <c r="I492" s="103">
        <v>0</v>
      </c>
      <c r="J492" s="103">
        <v>0</v>
      </c>
      <c r="K492" s="31">
        <f t="shared" si="64"/>
        <v>0</v>
      </c>
      <c r="L492" s="31">
        <f t="shared" si="60"/>
        <v>0</v>
      </c>
      <c r="M492" s="31">
        <f t="shared" si="61"/>
        <v>0</v>
      </c>
      <c r="N492" s="31">
        <f t="shared" si="62"/>
        <v>0</v>
      </c>
      <c r="O492" s="31">
        <f t="shared" si="63"/>
        <v>0</v>
      </c>
      <c r="P492" s="31">
        <f t="shared" si="65"/>
        <v>0</v>
      </c>
      <c r="Q492" s="31">
        <f t="shared" si="66"/>
        <v>0</v>
      </c>
      <c r="R492" s="61">
        <f t="shared" si="59"/>
        <v>0</v>
      </c>
    </row>
    <row r="493" spans="1:18" hidden="1" x14ac:dyDescent="0.25">
      <c r="A493" s="102">
        <v>41022</v>
      </c>
      <c r="B493" s="59" t="s">
        <v>73</v>
      </c>
      <c r="C493" s="60">
        <v>1900</v>
      </c>
      <c r="D493" s="60">
        <v>1915</v>
      </c>
      <c r="E493" s="31" t="s">
        <v>29</v>
      </c>
      <c r="F493" s="31">
        <v>6</v>
      </c>
      <c r="G493" s="103">
        <v>0</v>
      </c>
      <c r="H493" s="103">
        <v>0</v>
      </c>
      <c r="I493" s="103">
        <v>0</v>
      </c>
      <c r="J493" s="103">
        <v>0</v>
      </c>
      <c r="K493" s="31">
        <f t="shared" si="64"/>
        <v>0</v>
      </c>
      <c r="L493" s="31">
        <f t="shared" si="60"/>
        <v>0</v>
      </c>
      <c r="M493" s="31">
        <f t="shared" si="61"/>
        <v>0</v>
      </c>
      <c r="N493" s="31">
        <f t="shared" si="62"/>
        <v>0</v>
      </c>
      <c r="O493" s="31">
        <f t="shared" si="63"/>
        <v>0</v>
      </c>
      <c r="P493" s="31">
        <f t="shared" si="65"/>
        <v>0</v>
      </c>
      <c r="Q493" s="31">
        <f t="shared" si="66"/>
        <v>0</v>
      </c>
      <c r="R493" s="61">
        <f t="shared" si="59"/>
        <v>0</v>
      </c>
    </row>
    <row r="494" spans="1:18" hidden="1" x14ac:dyDescent="0.25">
      <c r="A494" s="102">
        <v>41022</v>
      </c>
      <c r="B494" s="59" t="s">
        <v>73</v>
      </c>
      <c r="C494" s="60">
        <v>1915</v>
      </c>
      <c r="D494" s="60">
        <v>1930</v>
      </c>
      <c r="E494" s="31" t="s">
        <v>29</v>
      </c>
      <c r="F494" s="31">
        <v>6</v>
      </c>
      <c r="G494" s="103">
        <v>0</v>
      </c>
      <c r="H494" s="103">
        <v>0</v>
      </c>
      <c r="I494" s="103">
        <v>0</v>
      </c>
      <c r="J494" s="103">
        <v>0</v>
      </c>
      <c r="K494" s="31">
        <f t="shared" si="64"/>
        <v>0</v>
      </c>
      <c r="L494" s="31">
        <f t="shared" si="60"/>
        <v>0</v>
      </c>
      <c r="M494" s="31">
        <f t="shared" si="61"/>
        <v>0</v>
      </c>
      <c r="N494" s="31">
        <f t="shared" si="62"/>
        <v>0</v>
      </c>
      <c r="O494" s="31">
        <f t="shared" si="63"/>
        <v>0</v>
      </c>
      <c r="P494" s="31">
        <f t="shared" si="65"/>
        <v>0</v>
      </c>
      <c r="Q494" s="31">
        <f t="shared" si="66"/>
        <v>0</v>
      </c>
      <c r="R494" s="61">
        <f t="shared" si="59"/>
        <v>0</v>
      </c>
    </row>
    <row r="495" spans="1:18" hidden="1" x14ac:dyDescent="0.25">
      <c r="A495" s="102">
        <v>41022</v>
      </c>
      <c r="B495" s="59" t="s">
        <v>73</v>
      </c>
      <c r="C495" s="60">
        <v>1930</v>
      </c>
      <c r="D495" s="60">
        <v>1945</v>
      </c>
      <c r="E495" s="31" t="s">
        <v>29</v>
      </c>
      <c r="F495" s="31">
        <v>6</v>
      </c>
      <c r="G495" s="103">
        <v>0</v>
      </c>
      <c r="H495" s="103">
        <v>0</v>
      </c>
      <c r="I495" s="103">
        <v>0</v>
      </c>
      <c r="J495" s="103">
        <v>0</v>
      </c>
      <c r="K495" s="31">
        <f t="shared" si="64"/>
        <v>0</v>
      </c>
      <c r="L495" s="31">
        <f t="shared" si="60"/>
        <v>0</v>
      </c>
      <c r="M495" s="31">
        <f t="shared" si="61"/>
        <v>0</v>
      </c>
      <c r="N495" s="31">
        <f t="shared" si="62"/>
        <v>0</v>
      </c>
      <c r="O495" s="31">
        <f t="shared" si="63"/>
        <v>0</v>
      </c>
      <c r="P495" s="31">
        <f t="shared" si="65"/>
        <v>0</v>
      </c>
      <c r="Q495" s="31">
        <f t="shared" si="66"/>
        <v>0</v>
      </c>
      <c r="R495" s="61">
        <f t="shared" si="59"/>
        <v>0</v>
      </c>
    </row>
    <row r="496" spans="1:18" hidden="1" x14ac:dyDescent="0.25">
      <c r="A496" s="102">
        <v>41022</v>
      </c>
      <c r="B496" s="59" t="s">
        <v>73</v>
      </c>
      <c r="C496" s="60">
        <v>1945</v>
      </c>
      <c r="D496" s="60">
        <v>2000</v>
      </c>
      <c r="E496" s="31" t="s">
        <v>29</v>
      </c>
      <c r="F496" s="31">
        <v>6</v>
      </c>
      <c r="G496" s="103">
        <v>0</v>
      </c>
      <c r="H496" s="103">
        <v>0</v>
      </c>
      <c r="I496" s="103">
        <v>0</v>
      </c>
      <c r="J496" s="103">
        <v>0</v>
      </c>
      <c r="K496" s="31">
        <f t="shared" si="64"/>
        <v>0</v>
      </c>
      <c r="L496" s="31">
        <f t="shared" si="60"/>
        <v>0</v>
      </c>
      <c r="M496" s="31">
        <f t="shared" si="61"/>
        <v>0</v>
      </c>
      <c r="N496" s="31">
        <f t="shared" si="62"/>
        <v>0</v>
      </c>
      <c r="O496" s="31">
        <f t="shared" si="63"/>
        <v>0</v>
      </c>
      <c r="P496" s="31">
        <f t="shared" si="65"/>
        <v>0</v>
      </c>
      <c r="Q496" s="31">
        <f t="shared" si="66"/>
        <v>0</v>
      </c>
      <c r="R496" s="61">
        <f t="shared" si="59"/>
        <v>0</v>
      </c>
    </row>
    <row r="497" spans="1:18" ht="15" hidden="1" customHeight="1" x14ac:dyDescent="0.25">
      <c r="A497" s="100">
        <v>41022</v>
      </c>
      <c r="B497" s="66" t="s">
        <v>73</v>
      </c>
      <c r="C497" s="56">
        <v>500</v>
      </c>
      <c r="D497" s="56">
        <v>515</v>
      </c>
      <c r="E497" s="57" t="s">
        <v>27</v>
      </c>
      <c r="F497" s="57">
        <v>7</v>
      </c>
      <c r="G497" s="101">
        <v>0</v>
      </c>
      <c r="H497" s="101">
        <v>0</v>
      </c>
      <c r="I497" s="101">
        <v>0</v>
      </c>
      <c r="J497" s="101">
        <v>0</v>
      </c>
      <c r="K497" s="57">
        <f t="shared" si="64"/>
        <v>0</v>
      </c>
      <c r="L497" s="57">
        <f t="shared" si="60"/>
        <v>0</v>
      </c>
      <c r="M497" s="57">
        <f t="shared" si="61"/>
        <v>0</v>
      </c>
      <c r="N497" s="57">
        <f t="shared" si="62"/>
        <v>0</v>
      </c>
      <c r="O497" s="57">
        <f t="shared" si="63"/>
        <v>0</v>
      </c>
      <c r="P497" s="57">
        <f t="shared" si="65"/>
        <v>0</v>
      </c>
      <c r="Q497" s="57">
        <f t="shared" si="66"/>
        <v>0</v>
      </c>
      <c r="R497" s="58">
        <f>O497</f>
        <v>0</v>
      </c>
    </row>
    <row r="498" spans="1:18" ht="15" hidden="1" customHeight="1" x14ac:dyDescent="0.25">
      <c r="A498" s="100">
        <v>41022</v>
      </c>
      <c r="B498" s="66" t="s">
        <v>73</v>
      </c>
      <c r="C498" s="56">
        <v>515</v>
      </c>
      <c r="D498" s="56">
        <v>530</v>
      </c>
      <c r="E498" s="57" t="s">
        <v>27</v>
      </c>
      <c r="F498" s="57">
        <v>7</v>
      </c>
      <c r="G498" s="101">
        <v>0</v>
      </c>
      <c r="H498" s="101">
        <v>0</v>
      </c>
      <c r="I498" s="101">
        <v>0</v>
      </c>
      <c r="J498" s="101">
        <v>0</v>
      </c>
      <c r="K498" s="57">
        <f t="shared" si="64"/>
        <v>0</v>
      </c>
      <c r="L498" s="57">
        <f t="shared" si="60"/>
        <v>0</v>
      </c>
      <c r="M498" s="57">
        <f t="shared" si="61"/>
        <v>0</v>
      </c>
      <c r="N498" s="57">
        <f t="shared" si="62"/>
        <v>0</v>
      </c>
      <c r="O498" s="57">
        <f t="shared" si="63"/>
        <v>0</v>
      </c>
      <c r="P498" s="57">
        <f t="shared" si="65"/>
        <v>0</v>
      </c>
      <c r="Q498" s="57">
        <f t="shared" si="66"/>
        <v>0</v>
      </c>
      <c r="R498" s="58">
        <f t="shared" ref="R498:R556" si="67">O498</f>
        <v>0</v>
      </c>
    </row>
    <row r="499" spans="1:18" ht="15" hidden="1" customHeight="1" x14ac:dyDescent="0.25">
      <c r="A499" s="100">
        <v>41022</v>
      </c>
      <c r="B499" s="66" t="s">
        <v>73</v>
      </c>
      <c r="C499" s="56">
        <v>530</v>
      </c>
      <c r="D499" s="56">
        <v>545</v>
      </c>
      <c r="E499" s="57" t="s">
        <v>27</v>
      </c>
      <c r="F499" s="57">
        <v>7</v>
      </c>
      <c r="G499" s="101">
        <v>0</v>
      </c>
      <c r="H499" s="101">
        <v>0</v>
      </c>
      <c r="I499" s="101">
        <v>0</v>
      </c>
      <c r="J499" s="101">
        <v>0</v>
      </c>
      <c r="K499" s="57">
        <f t="shared" si="64"/>
        <v>0</v>
      </c>
      <c r="L499" s="57">
        <f t="shared" si="60"/>
        <v>0</v>
      </c>
      <c r="M499" s="57">
        <f t="shared" si="61"/>
        <v>0</v>
      </c>
      <c r="N499" s="57">
        <f t="shared" si="62"/>
        <v>0</v>
      </c>
      <c r="O499" s="57">
        <f t="shared" si="63"/>
        <v>0</v>
      </c>
      <c r="P499" s="57">
        <f t="shared" si="65"/>
        <v>0</v>
      </c>
      <c r="Q499" s="57">
        <f t="shared" si="66"/>
        <v>0</v>
      </c>
      <c r="R499" s="58">
        <f t="shared" si="67"/>
        <v>0</v>
      </c>
    </row>
    <row r="500" spans="1:18" ht="15" hidden="1" customHeight="1" x14ac:dyDescent="0.25">
      <c r="A500" s="100">
        <v>41022</v>
      </c>
      <c r="B500" s="66" t="s">
        <v>73</v>
      </c>
      <c r="C500" s="56">
        <v>545</v>
      </c>
      <c r="D500" s="56">
        <v>600</v>
      </c>
      <c r="E500" s="57" t="s">
        <v>27</v>
      </c>
      <c r="F500" s="57">
        <v>7</v>
      </c>
      <c r="G500" s="101">
        <v>0</v>
      </c>
      <c r="H500" s="101">
        <v>0</v>
      </c>
      <c r="I500" s="101">
        <v>0</v>
      </c>
      <c r="J500" s="101">
        <v>0</v>
      </c>
      <c r="K500" s="57">
        <f t="shared" si="64"/>
        <v>0</v>
      </c>
      <c r="L500" s="57">
        <f t="shared" si="60"/>
        <v>0</v>
      </c>
      <c r="M500" s="57">
        <f t="shared" si="61"/>
        <v>0</v>
      </c>
      <c r="N500" s="57">
        <f t="shared" si="62"/>
        <v>0</v>
      </c>
      <c r="O500" s="57">
        <f t="shared" si="63"/>
        <v>0</v>
      </c>
      <c r="P500" s="57">
        <f t="shared" si="65"/>
        <v>0</v>
      </c>
      <c r="Q500" s="57">
        <f t="shared" si="66"/>
        <v>0</v>
      </c>
      <c r="R500" s="58">
        <f t="shared" si="67"/>
        <v>0</v>
      </c>
    </row>
    <row r="501" spans="1:18" ht="15" hidden="1" customHeight="1" x14ac:dyDescent="0.25">
      <c r="A501" s="100">
        <v>41022</v>
      </c>
      <c r="B501" s="66" t="s">
        <v>73</v>
      </c>
      <c r="C501" s="56">
        <v>600</v>
      </c>
      <c r="D501" s="56">
        <v>615</v>
      </c>
      <c r="E501" s="57" t="s">
        <v>27</v>
      </c>
      <c r="F501" s="57">
        <v>7</v>
      </c>
      <c r="G501" s="101">
        <v>18</v>
      </c>
      <c r="H501" s="101">
        <v>0</v>
      </c>
      <c r="I501" s="101">
        <v>1</v>
      </c>
      <c r="J501" s="101">
        <v>9</v>
      </c>
      <c r="K501" s="57">
        <f t="shared" si="64"/>
        <v>28</v>
      </c>
      <c r="L501" s="57">
        <f t="shared" si="60"/>
        <v>18</v>
      </c>
      <c r="M501" s="57">
        <f t="shared" si="61"/>
        <v>0</v>
      </c>
      <c r="N501" s="57">
        <f t="shared" si="62"/>
        <v>3</v>
      </c>
      <c r="O501" s="57">
        <f t="shared" si="63"/>
        <v>5</v>
      </c>
      <c r="P501" s="57">
        <f t="shared" si="65"/>
        <v>26</v>
      </c>
      <c r="Q501" s="57">
        <f t="shared" si="66"/>
        <v>21</v>
      </c>
      <c r="R501" s="58">
        <f t="shared" si="67"/>
        <v>5</v>
      </c>
    </row>
    <row r="502" spans="1:18" ht="15" hidden="1" customHeight="1" x14ac:dyDescent="0.25">
      <c r="A502" s="100">
        <v>41022</v>
      </c>
      <c r="B502" s="66" t="s">
        <v>73</v>
      </c>
      <c r="C502" s="56">
        <v>615</v>
      </c>
      <c r="D502" s="56">
        <v>630</v>
      </c>
      <c r="E502" s="57" t="s">
        <v>27</v>
      </c>
      <c r="F502" s="57">
        <v>7</v>
      </c>
      <c r="G502" s="101">
        <v>14</v>
      </c>
      <c r="H502" s="101">
        <v>0</v>
      </c>
      <c r="I502" s="101">
        <v>1</v>
      </c>
      <c r="J502" s="101">
        <v>14</v>
      </c>
      <c r="K502" s="57">
        <f t="shared" si="64"/>
        <v>29</v>
      </c>
      <c r="L502" s="57">
        <f t="shared" si="60"/>
        <v>14</v>
      </c>
      <c r="M502" s="57">
        <f t="shared" si="61"/>
        <v>0</v>
      </c>
      <c r="N502" s="57">
        <f t="shared" si="62"/>
        <v>3</v>
      </c>
      <c r="O502" s="57">
        <f t="shared" si="63"/>
        <v>7</v>
      </c>
      <c r="P502" s="57">
        <f t="shared" si="65"/>
        <v>24</v>
      </c>
      <c r="Q502" s="57">
        <f t="shared" si="66"/>
        <v>17</v>
      </c>
      <c r="R502" s="58">
        <f t="shared" si="67"/>
        <v>7</v>
      </c>
    </row>
    <row r="503" spans="1:18" ht="15" hidden="1" customHeight="1" x14ac:dyDescent="0.25">
      <c r="A503" s="100">
        <v>41022</v>
      </c>
      <c r="B503" s="66" t="s">
        <v>73</v>
      </c>
      <c r="C503" s="56">
        <v>630</v>
      </c>
      <c r="D503" s="56">
        <v>645</v>
      </c>
      <c r="E503" s="57" t="s">
        <v>27</v>
      </c>
      <c r="F503" s="57">
        <v>7</v>
      </c>
      <c r="G503" s="101">
        <v>23</v>
      </c>
      <c r="H503" s="101">
        <v>0</v>
      </c>
      <c r="I503" s="101">
        <v>1</v>
      </c>
      <c r="J503" s="101">
        <v>21</v>
      </c>
      <c r="K503" s="57">
        <f t="shared" si="64"/>
        <v>45</v>
      </c>
      <c r="L503" s="57">
        <f t="shared" si="60"/>
        <v>23</v>
      </c>
      <c r="M503" s="57">
        <f t="shared" si="61"/>
        <v>0</v>
      </c>
      <c r="N503" s="57">
        <f t="shared" si="62"/>
        <v>3</v>
      </c>
      <c r="O503" s="57">
        <f t="shared" si="63"/>
        <v>11</v>
      </c>
      <c r="P503" s="57">
        <f t="shared" si="65"/>
        <v>37</v>
      </c>
      <c r="Q503" s="57">
        <f t="shared" si="66"/>
        <v>26</v>
      </c>
      <c r="R503" s="58">
        <f t="shared" si="67"/>
        <v>11</v>
      </c>
    </row>
    <row r="504" spans="1:18" ht="15" hidden="1" customHeight="1" x14ac:dyDescent="0.25">
      <c r="A504" s="100">
        <v>41022</v>
      </c>
      <c r="B504" s="66" t="s">
        <v>73</v>
      </c>
      <c r="C504" s="56">
        <v>645</v>
      </c>
      <c r="D504" s="56">
        <v>700</v>
      </c>
      <c r="E504" s="57" t="s">
        <v>27</v>
      </c>
      <c r="F504" s="57">
        <v>7</v>
      </c>
      <c r="G504" s="101">
        <v>15</v>
      </c>
      <c r="H504" s="101">
        <v>0</v>
      </c>
      <c r="I504" s="101">
        <v>2</v>
      </c>
      <c r="J504" s="101">
        <v>14</v>
      </c>
      <c r="K504" s="57">
        <f t="shared" si="64"/>
        <v>31</v>
      </c>
      <c r="L504" s="57">
        <f t="shared" si="60"/>
        <v>15</v>
      </c>
      <c r="M504" s="57">
        <f t="shared" si="61"/>
        <v>0</v>
      </c>
      <c r="N504" s="57">
        <f t="shared" si="62"/>
        <v>5</v>
      </c>
      <c r="O504" s="57">
        <f t="shared" si="63"/>
        <v>7</v>
      </c>
      <c r="P504" s="57">
        <f t="shared" si="65"/>
        <v>27</v>
      </c>
      <c r="Q504" s="57">
        <f t="shared" si="66"/>
        <v>20</v>
      </c>
      <c r="R504" s="58">
        <f t="shared" si="67"/>
        <v>7</v>
      </c>
    </row>
    <row r="505" spans="1:18" ht="15" hidden="1" customHeight="1" x14ac:dyDescent="0.25">
      <c r="A505" s="100">
        <v>41022</v>
      </c>
      <c r="B505" s="66" t="s">
        <v>73</v>
      </c>
      <c r="C505" s="56">
        <v>700</v>
      </c>
      <c r="D505" s="56">
        <v>715</v>
      </c>
      <c r="E505" s="57" t="s">
        <v>27</v>
      </c>
      <c r="F505" s="57">
        <v>7</v>
      </c>
      <c r="G505" s="101">
        <v>7</v>
      </c>
      <c r="H505" s="101">
        <v>0</v>
      </c>
      <c r="I505" s="101">
        <v>1</v>
      </c>
      <c r="J505" s="101">
        <v>10</v>
      </c>
      <c r="K505" s="57">
        <f t="shared" si="64"/>
        <v>18</v>
      </c>
      <c r="L505" s="57">
        <f t="shared" si="60"/>
        <v>7</v>
      </c>
      <c r="M505" s="57">
        <f t="shared" si="61"/>
        <v>0</v>
      </c>
      <c r="N505" s="57">
        <f t="shared" si="62"/>
        <v>3</v>
      </c>
      <c r="O505" s="57">
        <f t="shared" si="63"/>
        <v>5</v>
      </c>
      <c r="P505" s="57">
        <f t="shared" si="65"/>
        <v>15</v>
      </c>
      <c r="Q505" s="57">
        <f t="shared" si="66"/>
        <v>10</v>
      </c>
      <c r="R505" s="58">
        <f t="shared" si="67"/>
        <v>5</v>
      </c>
    </row>
    <row r="506" spans="1:18" ht="15" hidden="1" customHeight="1" x14ac:dyDescent="0.25">
      <c r="A506" s="100">
        <v>41022</v>
      </c>
      <c r="B506" s="66" t="s">
        <v>73</v>
      </c>
      <c r="C506" s="56">
        <v>715</v>
      </c>
      <c r="D506" s="56">
        <v>730</v>
      </c>
      <c r="E506" s="57" t="s">
        <v>27</v>
      </c>
      <c r="F506" s="57">
        <v>7</v>
      </c>
      <c r="G506" s="101">
        <v>2</v>
      </c>
      <c r="H506" s="101">
        <v>0</v>
      </c>
      <c r="I506" s="101">
        <v>0</v>
      </c>
      <c r="J506" s="101">
        <v>5</v>
      </c>
      <c r="K506" s="57">
        <f t="shared" si="64"/>
        <v>7</v>
      </c>
      <c r="L506" s="57">
        <f t="shared" si="60"/>
        <v>2</v>
      </c>
      <c r="M506" s="57">
        <f t="shared" si="61"/>
        <v>0</v>
      </c>
      <c r="N506" s="57">
        <f t="shared" si="62"/>
        <v>0</v>
      </c>
      <c r="O506" s="57">
        <f t="shared" si="63"/>
        <v>3</v>
      </c>
      <c r="P506" s="57">
        <f t="shared" si="65"/>
        <v>5</v>
      </c>
      <c r="Q506" s="57">
        <f t="shared" si="66"/>
        <v>2</v>
      </c>
      <c r="R506" s="58">
        <f t="shared" si="67"/>
        <v>3</v>
      </c>
    </row>
    <row r="507" spans="1:18" ht="15" hidden="1" customHeight="1" x14ac:dyDescent="0.25">
      <c r="A507" s="100">
        <v>41022</v>
      </c>
      <c r="B507" s="66" t="s">
        <v>73</v>
      </c>
      <c r="C507" s="56">
        <v>730</v>
      </c>
      <c r="D507" s="56">
        <v>745</v>
      </c>
      <c r="E507" s="57" t="s">
        <v>27</v>
      </c>
      <c r="F507" s="57">
        <v>7</v>
      </c>
      <c r="G507" s="101">
        <v>6</v>
      </c>
      <c r="H507" s="101">
        <v>0</v>
      </c>
      <c r="I507" s="101">
        <v>0</v>
      </c>
      <c r="J507" s="101">
        <v>2</v>
      </c>
      <c r="K507" s="57">
        <f t="shared" si="64"/>
        <v>8</v>
      </c>
      <c r="L507" s="57">
        <f t="shared" si="60"/>
        <v>6</v>
      </c>
      <c r="M507" s="57">
        <f t="shared" si="61"/>
        <v>0</v>
      </c>
      <c r="N507" s="57">
        <f t="shared" si="62"/>
        <v>0</v>
      </c>
      <c r="O507" s="57">
        <f t="shared" si="63"/>
        <v>1</v>
      </c>
      <c r="P507" s="57">
        <f t="shared" si="65"/>
        <v>7</v>
      </c>
      <c r="Q507" s="57">
        <f t="shared" si="66"/>
        <v>6</v>
      </c>
      <c r="R507" s="58">
        <f t="shared" si="67"/>
        <v>1</v>
      </c>
    </row>
    <row r="508" spans="1:18" ht="15" hidden="1" customHeight="1" x14ac:dyDescent="0.25">
      <c r="A508" s="100">
        <v>41022</v>
      </c>
      <c r="B508" s="66" t="s">
        <v>73</v>
      </c>
      <c r="C508" s="56">
        <v>745</v>
      </c>
      <c r="D508" s="56">
        <v>800</v>
      </c>
      <c r="E508" s="57" t="s">
        <v>27</v>
      </c>
      <c r="F508" s="57">
        <v>7</v>
      </c>
      <c r="G508" s="101">
        <v>2</v>
      </c>
      <c r="H508" s="101">
        <v>0</v>
      </c>
      <c r="I508" s="101">
        <v>1</v>
      </c>
      <c r="J508" s="101">
        <v>7</v>
      </c>
      <c r="K508" s="57">
        <f t="shared" si="64"/>
        <v>10</v>
      </c>
      <c r="L508" s="57">
        <f t="shared" si="60"/>
        <v>2</v>
      </c>
      <c r="M508" s="57">
        <f t="shared" si="61"/>
        <v>0</v>
      </c>
      <c r="N508" s="57">
        <f t="shared" si="62"/>
        <v>3</v>
      </c>
      <c r="O508" s="57">
        <f t="shared" si="63"/>
        <v>4</v>
      </c>
      <c r="P508" s="57">
        <f t="shared" si="65"/>
        <v>9</v>
      </c>
      <c r="Q508" s="57">
        <f t="shared" si="66"/>
        <v>5</v>
      </c>
      <c r="R508" s="58">
        <f t="shared" si="67"/>
        <v>4</v>
      </c>
    </row>
    <row r="509" spans="1:18" ht="15" hidden="1" customHeight="1" x14ac:dyDescent="0.25">
      <c r="A509" s="100">
        <v>41022</v>
      </c>
      <c r="B509" s="66" t="s">
        <v>73</v>
      </c>
      <c r="C509" s="56">
        <v>800</v>
      </c>
      <c r="D509" s="56">
        <v>815</v>
      </c>
      <c r="E509" s="57" t="s">
        <v>27</v>
      </c>
      <c r="F509" s="57">
        <v>7</v>
      </c>
      <c r="G509" s="101">
        <v>3</v>
      </c>
      <c r="H509" s="101">
        <v>0</v>
      </c>
      <c r="I509" s="101">
        <v>1</v>
      </c>
      <c r="J509" s="101">
        <v>2</v>
      </c>
      <c r="K509" s="57">
        <f t="shared" si="64"/>
        <v>6</v>
      </c>
      <c r="L509" s="57">
        <f t="shared" si="60"/>
        <v>3</v>
      </c>
      <c r="M509" s="57">
        <f t="shared" si="61"/>
        <v>0</v>
      </c>
      <c r="N509" s="57">
        <f t="shared" si="62"/>
        <v>3</v>
      </c>
      <c r="O509" s="57">
        <f t="shared" si="63"/>
        <v>1</v>
      </c>
      <c r="P509" s="57">
        <f t="shared" si="65"/>
        <v>7</v>
      </c>
      <c r="Q509" s="57">
        <f t="shared" si="66"/>
        <v>6</v>
      </c>
      <c r="R509" s="58">
        <f t="shared" si="67"/>
        <v>1</v>
      </c>
    </row>
    <row r="510" spans="1:18" ht="15" hidden="1" customHeight="1" x14ac:dyDescent="0.25">
      <c r="A510" s="100">
        <v>41022</v>
      </c>
      <c r="B510" s="66" t="s">
        <v>73</v>
      </c>
      <c r="C510" s="56">
        <v>815</v>
      </c>
      <c r="D510" s="56">
        <v>830</v>
      </c>
      <c r="E510" s="57" t="s">
        <v>27</v>
      </c>
      <c r="F510" s="57">
        <v>7</v>
      </c>
      <c r="G510" s="101">
        <v>2</v>
      </c>
      <c r="H510" s="101">
        <v>0</v>
      </c>
      <c r="I510" s="101">
        <v>2</v>
      </c>
      <c r="J510" s="101">
        <v>4</v>
      </c>
      <c r="K510" s="57">
        <f t="shared" si="64"/>
        <v>8</v>
      </c>
      <c r="L510" s="57">
        <f t="shared" si="60"/>
        <v>2</v>
      </c>
      <c r="M510" s="57">
        <f t="shared" si="61"/>
        <v>0</v>
      </c>
      <c r="N510" s="57">
        <f t="shared" si="62"/>
        <v>5</v>
      </c>
      <c r="O510" s="57">
        <f t="shared" si="63"/>
        <v>2</v>
      </c>
      <c r="P510" s="57">
        <f t="shared" si="65"/>
        <v>9</v>
      </c>
      <c r="Q510" s="57">
        <f t="shared" si="66"/>
        <v>7</v>
      </c>
      <c r="R510" s="58">
        <f t="shared" si="67"/>
        <v>2</v>
      </c>
    </row>
    <row r="511" spans="1:18" ht="15" hidden="1" customHeight="1" x14ac:dyDescent="0.25">
      <c r="A511" s="100">
        <v>41022</v>
      </c>
      <c r="B511" s="66" t="s">
        <v>73</v>
      </c>
      <c r="C511" s="56">
        <v>830</v>
      </c>
      <c r="D511" s="56">
        <v>845</v>
      </c>
      <c r="E511" s="57" t="s">
        <v>27</v>
      </c>
      <c r="F511" s="57">
        <v>7</v>
      </c>
      <c r="G511" s="101">
        <v>1</v>
      </c>
      <c r="H511" s="101">
        <v>0</v>
      </c>
      <c r="I511" s="101">
        <v>1</v>
      </c>
      <c r="J511" s="101">
        <v>1</v>
      </c>
      <c r="K511" s="57">
        <f t="shared" si="64"/>
        <v>3</v>
      </c>
      <c r="L511" s="57">
        <f t="shared" si="60"/>
        <v>1</v>
      </c>
      <c r="M511" s="57">
        <f t="shared" si="61"/>
        <v>0</v>
      </c>
      <c r="N511" s="57">
        <f t="shared" si="62"/>
        <v>3</v>
      </c>
      <c r="O511" s="57">
        <f t="shared" si="63"/>
        <v>1</v>
      </c>
      <c r="P511" s="57">
        <f t="shared" si="65"/>
        <v>5</v>
      </c>
      <c r="Q511" s="57">
        <f t="shared" si="66"/>
        <v>4</v>
      </c>
      <c r="R511" s="58">
        <f t="shared" si="67"/>
        <v>1</v>
      </c>
    </row>
    <row r="512" spans="1:18" ht="15" hidden="1" customHeight="1" x14ac:dyDescent="0.25">
      <c r="A512" s="100">
        <v>41022</v>
      </c>
      <c r="B512" s="66" t="s">
        <v>73</v>
      </c>
      <c r="C512" s="56">
        <v>845</v>
      </c>
      <c r="D512" s="56">
        <v>900</v>
      </c>
      <c r="E512" s="57" t="s">
        <v>27</v>
      </c>
      <c r="F512" s="57">
        <v>7</v>
      </c>
      <c r="G512" s="101">
        <v>1</v>
      </c>
      <c r="H512" s="101">
        <v>0</v>
      </c>
      <c r="I512" s="101">
        <v>0</v>
      </c>
      <c r="J512" s="101">
        <v>3</v>
      </c>
      <c r="K512" s="57">
        <f t="shared" si="64"/>
        <v>4</v>
      </c>
      <c r="L512" s="57">
        <f t="shared" si="60"/>
        <v>1</v>
      </c>
      <c r="M512" s="57">
        <f t="shared" si="61"/>
        <v>0</v>
      </c>
      <c r="N512" s="57">
        <f t="shared" si="62"/>
        <v>0</v>
      </c>
      <c r="O512" s="57">
        <f t="shared" si="63"/>
        <v>2</v>
      </c>
      <c r="P512" s="57">
        <f t="shared" si="65"/>
        <v>3</v>
      </c>
      <c r="Q512" s="57">
        <f t="shared" si="66"/>
        <v>1</v>
      </c>
      <c r="R512" s="58">
        <f t="shared" si="67"/>
        <v>2</v>
      </c>
    </row>
    <row r="513" spans="1:18" ht="15" hidden="1" customHeight="1" x14ac:dyDescent="0.25">
      <c r="A513" s="100">
        <v>41022</v>
      </c>
      <c r="B513" s="66" t="s">
        <v>73</v>
      </c>
      <c r="C513" s="56">
        <v>900</v>
      </c>
      <c r="D513" s="56">
        <v>915</v>
      </c>
      <c r="E513" s="57" t="s">
        <v>27</v>
      </c>
      <c r="F513" s="57">
        <v>7</v>
      </c>
      <c r="G513" s="101">
        <v>0</v>
      </c>
      <c r="H513" s="101">
        <v>0</v>
      </c>
      <c r="I513" s="101">
        <v>0</v>
      </c>
      <c r="J513" s="101">
        <v>1</v>
      </c>
      <c r="K513" s="57">
        <f t="shared" si="64"/>
        <v>1</v>
      </c>
      <c r="L513" s="57">
        <f t="shared" si="60"/>
        <v>0</v>
      </c>
      <c r="M513" s="57">
        <f t="shared" si="61"/>
        <v>0</v>
      </c>
      <c r="N513" s="57">
        <f t="shared" si="62"/>
        <v>0</v>
      </c>
      <c r="O513" s="57">
        <f t="shared" si="63"/>
        <v>1</v>
      </c>
      <c r="P513" s="57">
        <f t="shared" si="65"/>
        <v>1</v>
      </c>
      <c r="Q513" s="57">
        <f t="shared" si="66"/>
        <v>0</v>
      </c>
      <c r="R513" s="58">
        <f t="shared" si="67"/>
        <v>1</v>
      </c>
    </row>
    <row r="514" spans="1:18" ht="15" hidden="1" customHeight="1" x14ac:dyDescent="0.25">
      <c r="A514" s="100">
        <v>41022</v>
      </c>
      <c r="B514" s="66" t="s">
        <v>73</v>
      </c>
      <c r="C514" s="56">
        <v>915</v>
      </c>
      <c r="D514" s="56">
        <v>930</v>
      </c>
      <c r="E514" s="57" t="s">
        <v>27</v>
      </c>
      <c r="F514" s="57">
        <v>7</v>
      </c>
      <c r="G514" s="101">
        <v>2</v>
      </c>
      <c r="H514" s="101">
        <v>0</v>
      </c>
      <c r="I514" s="101">
        <v>0</v>
      </c>
      <c r="J514" s="101">
        <v>1</v>
      </c>
      <c r="K514" s="57">
        <f t="shared" si="64"/>
        <v>3</v>
      </c>
      <c r="L514" s="57">
        <f t="shared" si="60"/>
        <v>2</v>
      </c>
      <c r="M514" s="57">
        <f t="shared" si="61"/>
        <v>0</v>
      </c>
      <c r="N514" s="57">
        <f t="shared" si="62"/>
        <v>0</v>
      </c>
      <c r="O514" s="57">
        <f t="shared" si="63"/>
        <v>1</v>
      </c>
      <c r="P514" s="57">
        <f t="shared" si="65"/>
        <v>3</v>
      </c>
      <c r="Q514" s="57">
        <f t="shared" si="66"/>
        <v>2</v>
      </c>
      <c r="R514" s="58">
        <f t="shared" si="67"/>
        <v>1</v>
      </c>
    </row>
    <row r="515" spans="1:18" ht="15" hidden="1" customHeight="1" x14ac:dyDescent="0.25">
      <c r="A515" s="100">
        <v>41022</v>
      </c>
      <c r="B515" s="66" t="s">
        <v>73</v>
      </c>
      <c r="C515" s="56">
        <v>930</v>
      </c>
      <c r="D515" s="56">
        <v>945</v>
      </c>
      <c r="E515" s="57" t="s">
        <v>27</v>
      </c>
      <c r="F515" s="57">
        <v>7</v>
      </c>
      <c r="G515" s="101">
        <v>0</v>
      </c>
      <c r="H515" s="101">
        <v>0</v>
      </c>
      <c r="I515" s="101">
        <v>0</v>
      </c>
      <c r="J515" s="101">
        <v>2</v>
      </c>
      <c r="K515" s="57">
        <f t="shared" si="64"/>
        <v>2</v>
      </c>
      <c r="L515" s="57">
        <f t="shared" si="60"/>
        <v>0</v>
      </c>
      <c r="M515" s="57">
        <f t="shared" si="61"/>
        <v>0</v>
      </c>
      <c r="N515" s="57">
        <f t="shared" si="62"/>
        <v>0</v>
      </c>
      <c r="O515" s="57">
        <f t="shared" si="63"/>
        <v>1</v>
      </c>
      <c r="P515" s="57">
        <f t="shared" si="65"/>
        <v>1</v>
      </c>
      <c r="Q515" s="57">
        <f t="shared" si="66"/>
        <v>0</v>
      </c>
      <c r="R515" s="58">
        <f t="shared" si="67"/>
        <v>1</v>
      </c>
    </row>
    <row r="516" spans="1:18" ht="15" hidden="1" customHeight="1" x14ac:dyDescent="0.25">
      <c r="A516" s="100">
        <v>41022</v>
      </c>
      <c r="B516" s="66" t="s">
        <v>73</v>
      </c>
      <c r="C516" s="56">
        <v>945</v>
      </c>
      <c r="D516" s="56">
        <v>1000</v>
      </c>
      <c r="E516" s="57" t="s">
        <v>27</v>
      </c>
      <c r="F516" s="57">
        <v>7</v>
      </c>
      <c r="G516" s="101">
        <v>0</v>
      </c>
      <c r="H516" s="101">
        <v>0</v>
      </c>
      <c r="I516" s="101">
        <v>0</v>
      </c>
      <c r="J516" s="101">
        <v>1</v>
      </c>
      <c r="K516" s="57">
        <f t="shared" si="64"/>
        <v>1</v>
      </c>
      <c r="L516" s="57">
        <f t="shared" si="60"/>
        <v>0</v>
      </c>
      <c r="M516" s="57">
        <f t="shared" si="61"/>
        <v>0</v>
      </c>
      <c r="N516" s="57">
        <f t="shared" si="62"/>
        <v>0</v>
      </c>
      <c r="O516" s="57">
        <f t="shared" si="63"/>
        <v>1</v>
      </c>
      <c r="P516" s="57">
        <f t="shared" si="65"/>
        <v>1</v>
      </c>
      <c r="Q516" s="57">
        <f t="shared" si="66"/>
        <v>0</v>
      </c>
      <c r="R516" s="58">
        <f t="shared" si="67"/>
        <v>1</v>
      </c>
    </row>
    <row r="517" spans="1:18" ht="15" hidden="1" customHeight="1" x14ac:dyDescent="0.25">
      <c r="A517" s="100">
        <v>41022</v>
      </c>
      <c r="B517" s="66" t="s">
        <v>73</v>
      </c>
      <c r="C517" s="56">
        <v>1000</v>
      </c>
      <c r="D517" s="56">
        <v>1015</v>
      </c>
      <c r="E517" s="57" t="s">
        <v>27</v>
      </c>
      <c r="F517" s="57">
        <v>7</v>
      </c>
      <c r="G517" s="101">
        <v>1</v>
      </c>
      <c r="H517" s="101">
        <v>0</v>
      </c>
      <c r="I517" s="101">
        <v>1</v>
      </c>
      <c r="J517" s="101">
        <v>1</v>
      </c>
      <c r="K517" s="57">
        <f t="shared" si="64"/>
        <v>3</v>
      </c>
      <c r="L517" s="57">
        <f t="shared" si="60"/>
        <v>1</v>
      </c>
      <c r="M517" s="57">
        <f t="shared" si="61"/>
        <v>0</v>
      </c>
      <c r="N517" s="57">
        <f t="shared" si="62"/>
        <v>3</v>
      </c>
      <c r="O517" s="57">
        <f t="shared" si="63"/>
        <v>1</v>
      </c>
      <c r="P517" s="57">
        <f t="shared" si="65"/>
        <v>5</v>
      </c>
      <c r="Q517" s="57">
        <f t="shared" si="66"/>
        <v>4</v>
      </c>
      <c r="R517" s="58">
        <f t="shared" si="67"/>
        <v>1</v>
      </c>
    </row>
    <row r="518" spans="1:18" ht="15" hidden="1" customHeight="1" x14ac:dyDescent="0.25">
      <c r="A518" s="100">
        <v>41022</v>
      </c>
      <c r="B518" s="66" t="s">
        <v>73</v>
      </c>
      <c r="C518" s="56">
        <v>1015</v>
      </c>
      <c r="D518" s="56">
        <v>1030</v>
      </c>
      <c r="E518" s="57" t="s">
        <v>27</v>
      </c>
      <c r="F518" s="57">
        <v>7</v>
      </c>
      <c r="G518" s="101">
        <v>1</v>
      </c>
      <c r="H518" s="101">
        <v>0</v>
      </c>
      <c r="I518" s="101">
        <v>1</v>
      </c>
      <c r="J518" s="101">
        <v>1</v>
      </c>
      <c r="K518" s="57">
        <f t="shared" si="64"/>
        <v>3</v>
      </c>
      <c r="L518" s="57">
        <f t="shared" si="60"/>
        <v>1</v>
      </c>
      <c r="M518" s="57">
        <f t="shared" si="61"/>
        <v>0</v>
      </c>
      <c r="N518" s="57">
        <f t="shared" si="62"/>
        <v>3</v>
      </c>
      <c r="O518" s="57">
        <f t="shared" si="63"/>
        <v>1</v>
      </c>
      <c r="P518" s="57">
        <f t="shared" si="65"/>
        <v>5</v>
      </c>
      <c r="Q518" s="57">
        <f t="shared" si="66"/>
        <v>4</v>
      </c>
      <c r="R518" s="58">
        <f t="shared" si="67"/>
        <v>1</v>
      </c>
    </row>
    <row r="519" spans="1:18" ht="15" hidden="1" customHeight="1" x14ac:dyDescent="0.25">
      <c r="A519" s="100">
        <v>41022</v>
      </c>
      <c r="B519" s="66" t="s">
        <v>73</v>
      </c>
      <c r="C519" s="56">
        <v>1030</v>
      </c>
      <c r="D519" s="56">
        <v>1045</v>
      </c>
      <c r="E519" s="57" t="s">
        <v>27</v>
      </c>
      <c r="F519" s="57">
        <v>7</v>
      </c>
      <c r="G519" s="101">
        <v>3</v>
      </c>
      <c r="H519" s="101">
        <v>0</v>
      </c>
      <c r="I519" s="101">
        <v>3</v>
      </c>
      <c r="J519" s="101">
        <v>2</v>
      </c>
      <c r="K519" s="57">
        <f t="shared" si="64"/>
        <v>8</v>
      </c>
      <c r="L519" s="57">
        <f t="shared" si="60"/>
        <v>3</v>
      </c>
      <c r="M519" s="57">
        <f t="shared" si="61"/>
        <v>0</v>
      </c>
      <c r="N519" s="57">
        <f t="shared" si="62"/>
        <v>8</v>
      </c>
      <c r="O519" s="57">
        <f t="shared" si="63"/>
        <v>1</v>
      </c>
      <c r="P519" s="57">
        <f t="shared" si="65"/>
        <v>12</v>
      </c>
      <c r="Q519" s="57">
        <f t="shared" si="66"/>
        <v>11</v>
      </c>
      <c r="R519" s="58">
        <f t="shared" si="67"/>
        <v>1</v>
      </c>
    </row>
    <row r="520" spans="1:18" ht="15" hidden="1" customHeight="1" x14ac:dyDescent="0.25">
      <c r="A520" s="100">
        <v>41022</v>
      </c>
      <c r="B520" s="66" t="s">
        <v>73</v>
      </c>
      <c r="C520" s="56">
        <v>1045</v>
      </c>
      <c r="D520" s="56">
        <v>1100</v>
      </c>
      <c r="E520" s="57" t="s">
        <v>27</v>
      </c>
      <c r="F520" s="57">
        <v>7</v>
      </c>
      <c r="G520" s="101">
        <v>3</v>
      </c>
      <c r="H520" s="101">
        <v>0</v>
      </c>
      <c r="I520" s="101">
        <v>1</v>
      </c>
      <c r="J520" s="101">
        <v>1</v>
      </c>
      <c r="K520" s="57">
        <f t="shared" si="64"/>
        <v>5</v>
      </c>
      <c r="L520" s="57">
        <f t="shared" si="60"/>
        <v>3</v>
      </c>
      <c r="M520" s="57">
        <f t="shared" si="61"/>
        <v>0</v>
      </c>
      <c r="N520" s="57">
        <f t="shared" si="62"/>
        <v>3</v>
      </c>
      <c r="O520" s="57">
        <f t="shared" si="63"/>
        <v>1</v>
      </c>
      <c r="P520" s="57">
        <f t="shared" si="65"/>
        <v>7</v>
      </c>
      <c r="Q520" s="57">
        <f t="shared" si="66"/>
        <v>6</v>
      </c>
      <c r="R520" s="58">
        <f t="shared" si="67"/>
        <v>1</v>
      </c>
    </row>
    <row r="521" spans="1:18" ht="15" hidden="1" customHeight="1" x14ac:dyDescent="0.25">
      <c r="A521" s="100">
        <v>41022</v>
      </c>
      <c r="B521" s="66" t="s">
        <v>73</v>
      </c>
      <c r="C521" s="56">
        <v>1100</v>
      </c>
      <c r="D521" s="56">
        <v>1115</v>
      </c>
      <c r="E521" s="57" t="s">
        <v>27</v>
      </c>
      <c r="F521" s="57">
        <v>7</v>
      </c>
      <c r="G521" s="101">
        <v>3</v>
      </c>
      <c r="H521" s="101">
        <v>0</v>
      </c>
      <c r="I521" s="101">
        <v>1</v>
      </c>
      <c r="J521" s="101">
        <v>1</v>
      </c>
      <c r="K521" s="57">
        <f t="shared" si="64"/>
        <v>5</v>
      </c>
      <c r="L521" s="57">
        <f t="shared" si="60"/>
        <v>3</v>
      </c>
      <c r="M521" s="57">
        <f t="shared" si="61"/>
        <v>0</v>
      </c>
      <c r="N521" s="57">
        <f t="shared" si="62"/>
        <v>3</v>
      </c>
      <c r="O521" s="57">
        <f t="shared" si="63"/>
        <v>1</v>
      </c>
      <c r="P521" s="57">
        <f t="shared" si="65"/>
        <v>7</v>
      </c>
      <c r="Q521" s="57">
        <f t="shared" si="66"/>
        <v>6</v>
      </c>
      <c r="R521" s="58">
        <f t="shared" si="67"/>
        <v>1</v>
      </c>
    </row>
    <row r="522" spans="1:18" ht="15" hidden="1" customHeight="1" x14ac:dyDescent="0.25">
      <c r="A522" s="100">
        <v>41022</v>
      </c>
      <c r="B522" s="66" t="s">
        <v>73</v>
      </c>
      <c r="C522" s="56">
        <v>1115</v>
      </c>
      <c r="D522" s="56">
        <v>1130</v>
      </c>
      <c r="E522" s="57" t="s">
        <v>27</v>
      </c>
      <c r="F522" s="57">
        <v>7</v>
      </c>
      <c r="G522" s="101">
        <v>1</v>
      </c>
      <c r="H522" s="101">
        <v>0</v>
      </c>
      <c r="I522" s="101">
        <v>0</v>
      </c>
      <c r="J522" s="101">
        <v>2</v>
      </c>
      <c r="K522" s="57">
        <f t="shared" si="64"/>
        <v>3</v>
      </c>
      <c r="L522" s="57">
        <f t="shared" si="60"/>
        <v>1</v>
      </c>
      <c r="M522" s="57">
        <f t="shared" si="61"/>
        <v>0</v>
      </c>
      <c r="N522" s="57">
        <f t="shared" si="62"/>
        <v>0</v>
      </c>
      <c r="O522" s="57">
        <f t="shared" si="63"/>
        <v>1</v>
      </c>
      <c r="P522" s="57">
        <f t="shared" si="65"/>
        <v>2</v>
      </c>
      <c r="Q522" s="57">
        <f t="shared" si="66"/>
        <v>1</v>
      </c>
      <c r="R522" s="58">
        <f t="shared" si="67"/>
        <v>1</v>
      </c>
    </row>
    <row r="523" spans="1:18" ht="15" hidden="1" customHeight="1" x14ac:dyDescent="0.25">
      <c r="A523" s="100">
        <v>41022</v>
      </c>
      <c r="B523" s="66" t="s">
        <v>73</v>
      </c>
      <c r="C523" s="56">
        <v>1130</v>
      </c>
      <c r="D523" s="56">
        <v>1145</v>
      </c>
      <c r="E523" s="57" t="s">
        <v>27</v>
      </c>
      <c r="F523" s="57">
        <v>7</v>
      </c>
      <c r="G523" s="101">
        <v>8</v>
      </c>
      <c r="H523" s="101">
        <v>0</v>
      </c>
      <c r="I523" s="101">
        <v>0</v>
      </c>
      <c r="J523" s="101">
        <v>1</v>
      </c>
      <c r="K523" s="57">
        <f t="shared" si="64"/>
        <v>9</v>
      </c>
      <c r="L523" s="57">
        <f t="shared" si="60"/>
        <v>8</v>
      </c>
      <c r="M523" s="57">
        <f t="shared" si="61"/>
        <v>0</v>
      </c>
      <c r="N523" s="57">
        <f t="shared" si="62"/>
        <v>0</v>
      </c>
      <c r="O523" s="57">
        <f t="shared" si="63"/>
        <v>1</v>
      </c>
      <c r="P523" s="57">
        <f t="shared" si="65"/>
        <v>9</v>
      </c>
      <c r="Q523" s="57">
        <f t="shared" si="66"/>
        <v>8</v>
      </c>
      <c r="R523" s="58">
        <f t="shared" si="67"/>
        <v>1</v>
      </c>
    </row>
    <row r="524" spans="1:18" ht="15" hidden="1" customHeight="1" x14ac:dyDescent="0.25">
      <c r="A524" s="100">
        <v>41022</v>
      </c>
      <c r="B524" s="66" t="s">
        <v>73</v>
      </c>
      <c r="C524" s="56">
        <v>1145</v>
      </c>
      <c r="D524" s="56">
        <v>1200</v>
      </c>
      <c r="E524" s="57" t="s">
        <v>27</v>
      </c>
      <c r="F524" s="57">
        <v>7</v>
      </c>
      <c r="G524" s="101">
        <v>2</v>
      </c>
      <c r="H524" s="101">
        <v>0</v>
      </c>
      <c r="I524" s="101">
        <v>0</v>
      </c>
      <c r="J524" s="101">
        <v>3</v>
      </c>
      <c r="K524" s="57">
        <f t="shared" si="64"/>
        <v>5</v>
      </c>
      <c r="L524" s="57">
        <f t="shared" si="60"/>
        <v>2</v>
      </c>
      <c r="M524" s="57">
        <f t="shared" si="61"/>
        <v>0</v>
      </c>
      <c r="N524" s="57">
        <f t="shared" si="62"/>
        <v>0</v>
      </c>
      <c r="O524" s="57">
        <f t="shared" si="63"/>
        <v>2</v>
      </c>
      <c r="P524" s="57">
        <f t="shared" si="65"/>
        <v>4</v>
      </c>
      <c r="Q524" s="57">
        <f t="shared" si="66"/>
        <v>2</v>
      </c>
      <c r="R524" s="58">
        <f t="shared" si="67"/>
        <v>2</v>
      </c>
    </row>
    <row r="525" spans="1:18" ht="15" hidden="1" customHeight="1" x14ac:dyDescent="0.25">
      <c r="A525" s="100">
        <v>41022</v>
      </c>
      <c r="B525" s="66" t="s">
        <v>73</v>
      </c>
      <c r="C525" s="56">
        <v>1200</v>
      </c>
      <c r="D525" s="56">
        <v>1215</v>
      </c>
      <c r="E525" s="57" t="s">
        <v>27</v>
      </c>
      <c r="F525" s="57">
        <v>7</v>
      </c>
      <c r="G525" s="101">
        <v>3</v>
      </c>
      <c r="H525" s="101">
        <v>0</v>
      </c>
      <c r="I525" s="101">
        <v>1</v>
      </c>
      <c r="J525" s="101">
        <v>1</v>
      </c>
      <c r="K525" s="57">
        <f t="shared" si="64"/>
        <v>5</v>
      </c>
      <c r="L525" s="57">
        <f t="shared" si="60"/>
        <v>3</v>
      </c>
      <c r="M525" s="57">
        <f t="shared" si="61"/>
        <v>0</v>
      </c>
      <c r="N525" s="57">
        <f t="shared" si="62"/>
        <v>3</v>
      </c>
      <c r="O525" s="57">
        <f t="shared" si="63"/>
        <v>1</v>
      </c>
      <c r="P525" s="57">
        <f t="shared" si="65"/>
        <v>7</v>
      </c>
      <c r="Q525" s="57">
        <f t="shared" si="66"/>
        <v>6</v>
      </c>
      <c r="R525" s="58">
        <f t="shared" si="67"/>
        <v>1</v>
      </c>
    </row>
    <row r="526" spans="1:18" ht="15" hidden="1" customHeight="1" x14ac:dyDescent="0.25">
      <c r="A526" s="100">
        <v>41022</v>
      </c>
      <c r="B526" s="66" t="s">
        <v>73</v>
      </c>
      <c r="C526" s="56">
        <v>1215</v>
      </c>
      <c r="D526" s="56">
        <v>1230</v>
      </c>
      <c r="E526" s="57" t="s">
        <v>27</v>
      </c>
      <c r="F526" s="57">
        <v>7</v>
      </c>
      <c r="G526" s="101">
        <v>2</v>
      </c>
      <c r="H526" s="101">
        <v>0</v>
      </c>
      <c r="I526" s="101">
        <v>0</v>
      </c>
      <c r="J526" s="101">
        <v>1</v>
      </c>
      <c r="K526" s="57">
        <f t="shared" si="64"/>
        <v>3</v>
      </c>
      <c r="L526" s="57">
        <f t="shared" si="60"/>
        <v>2</v>
      </c>
      <c r="M526" s="57">
        <f t="shared" si="61"/>
        <v>0</v>
      </c>
      <c r="N526" s="57">
        <f t="shared" si="62"/>
        <v>0</v>
      </c>
      <c r="O526" s="57">
        <f t="shared" si="63"/>
        <v>1</v>
      </c>
      <c r="P526" s="57">
        <f t="shared" si="65"/>
        <v>3</v>
      </c>
      <c r="Q526" s="57">
        <f t="shared" si="66"/>
        <v>2</v>
      </c>
      <c r="R526" s="58">
        <f t="shared" si="67"/>
        <v>1</v>
      </c>
    </row>
    <row r="527" spans="1:18" ht="15" hidden="1" customHeight="1" x14ac:dyDescent="0.25">
      <c r="A527" s="100">
        <v>41022</v>
      </c>
      <c r="B527" s="66" t="s">
        <v>73</v>
      </c>
      <c r="C527" s="56">
        <v>1230</v>
      </c>
      <c r="D527" s="56">
        <v>1245</v>
      </c>
      <c r="E527" s="57" t="s">
        <v>27</v>
      </c>
      <c r="F527" s="57">
        <v>7</v>
      </c>
      <c r="G527" s="101">
        <v>6</v>
      </c>
      <c r="H527" s="101">
        <v>0</v>
      </c>
      <c r="I527" s="101">
        <v>1</v>
      </c>
      <c r="J527" s="101">
        <v>1</v>
      </c>
      <c r="K527" s="57">
        <f t="shared" si="64"/>
        <v>8</v>
      </c>
      <c r="L527" s="57">
        <f t="shared" si="60"/>
        <v>6</v>
      </c>
      <c r="M527" s="57">
        <f t="shared" si="61"/>
        <v>0</v>
      </c>
      <c r="N527" s="57">
        <f t="shared" si="62"/>
        <v>3</v>
      </c>
      <c r="O527" s="57">
        <f t="shared" si="63"/>
        <v>1</v>
      </c>
      <c r="P527" s="57">
        <f t="shared" si="65"/>
        <v>10</v>
      </c>
      <c r="Q527" s="57">
        <f t="shared" si="66"/>
        <v>9</v>
      </c>
      <c r="R527" s="58">
        <f t="shared" si="67"/>
        <v>1</v>
      </c>
    </row>
    <row r="528" spans="1:18" ht="15" hidden="1" customHeight="1" x14ac:dyDescent="0.25">
      <c r="A528" s="100">
        <v>41022</v>
      </c>
      <c r="B528" s="66" t="s">
        <v>73</v>
      </c>
      <c r="C528" s="56">
        <v>1245</v>
      </c>
      <c r="D528" s="56">
        <v>1300</v>
      </c>
      <c r="E528" s="57" t="s">
        <v>27</v>
      </c>
      <c r="F528" s="57">
        <v>7</v>
      </c>
      <c r="G528" s="101">
        <v>2</v>
      </c>
      <c r="H528" s="101">
        <v>0</v>
      </c>
      <c r="I528" s="101">
        <v>0</v>
      </c>
      <c r="J528" s="101">
        <v>1</v>
      </c>
      <c r="K528" s="57">
        <f t="shared" si="64"/>
        <v>3</v>
      </c>
      <c r="L528" s="57">
        <f t="shared" si="60"/>
        <v>2</v>
      </c>
      <c r="M528" s="57">
        <f t="shared" si="61"/>
        <v>0</v>
      </c>
      <c r="N528" s="57">
        <f t="shared" si="62"/>
        <v>0</v>
      </c>
      <c r="O528" s="57">
        <f t="shared" si="63"/>
        <v>1</v>
      </c>
      <c r="P528" s="57">
        <f t="shared" si="65"/>
        <v>3</v>
      </c>
      <c r="Q528" s="57">
        <f t="shared" si="66"/>
        <v>2</v>
      </c>
      <c r="R528" s="58">
        <f t="shared" si="67"/>
        <v>1</v>
      </c>
    </row>
    <row r="529" spans="1:18" ht="15" hidden="1" customHeight="1" x14ac:dyDescent="0.25">
      <c r="A529" s="100">
        <v>41022</v>
      </c>
      <c r="B529" s="66" t="s">
        <v>73</v>
      </c>
      <c r="C529" s="56">
        <v>1300</v>
      </c>
      <c r="D529" s="56">
        <v>1315</v>
      </c>
      <c r="E529" s="57" t="s">
        <v>27</v>
      </c>
      <c r="F529" s="57">
        <v>7</v>
      </c>
      <c r="G529" s="101">
        <v>1</v>
      </c>
      <c r="H529" s="101">
        <v>0</v>
      </c>
      <c r="I529" s="101">
        <v>0</v>
      </c>
      <c r="J529" s="101">
        <v>2</v>
      </c>
      <c r="K529" s="57">
        <f t="shared" si="64"/>
        <v>3</v>
      </c>
      <c r="L529" s="57">
        <f t="shared" ref="L529:L592" si="68">ROUNDUP(G529*$C$3,0)</f>
        <v>1</v>
      </c>
      <c r="M529" s="57">
        <f t="shared" ref="M529:M592" si="69">ROUNDUP($C$7*H529,0)</f>
        <v>0</v>
      </c>
      <c r="N529" s="57">
        <f t="shared" ref="N529:N592" si="70">ROUNDUP(I529*$C$10,0)</f>
        <v>0</v>
      </c>
      <c r="O529" s="57">
        <f t="shared" ref="O529:O592" si="71">ROUNDUP(J529*$C$11,0)</f>
        <v>1</v>
      </c>
      <c r="P529" s="57">
        <f t="shared" si="65"/>
        <v>2</v>
      </c>
      <c r="Q529" s="57">
        <f t="shared" si="66"/>
        <v>1</v>
      </c>
      <c r="R529" s="58">
        <f t="shared" si="67"/>
        <v>1</v>
      </c>
    </row>
    <row r="530" spans="1:18" ht="15" hidden="1" customHeight="1" x14ac:dyDescent="0.25">
      <c r="A530" s="100">
        <v>41022</v>
      </c>
      <c r="B530" s="66" t="s">
        <v>73</v>
      </c>
      <c r="C530" s="56">
        <v>1315</v>
      </c>
      <c r="D530" s="56">
        <v>1330</v>
      </c>
      <c r="E530" s="57" t="s">
        <v>27</v>
      </c>
      <c r="F530" s="57">
        <v>7</v>
      </c>
      <c r="G530" s="101">
        <v>2</v>
      </c>
      <c r="H530" s="101">
        <v>0</v>
      </c>
      <c r="I530" s="101">
        <v>0</v>
      </c>
      <c r="J530" s="101">
        <v>6</v>
      </c>
      <c r="K530" s="57">
        <f t="shared" si="64"/>
        <v>8</v>
      </c>
      <c r="L530" s="57">
        <f t="shared" si="68"/>
        <v>2</v>
      </c>
      <c r="M530" s="57">
        <f t="shared" si="69"/>
        <v>0</v>
      </c>
      <c r="N530" s="57">
        <f t="shared" si="70"/>
        <v>0</v>
      </c>
      <c r="O530" s="57">
        <f t="shared" si="71"/>
        <v>3</v>
      </c>
      <c r="P530" s="57">
        <f t="shared" si="65"/>
        <v>5</v>
      </c>
      <c r="Q530" s="57">
        <f t="shared" si="66"/>
        <v>2</v>
      </c>
      <c r="R530" s="58">
        <f t="shared" si="67"/>
        <v>3</v>
      </c>
    </row>
    <row r="531" spans="1:18" ht="15" hidden="1" customHeight="1" x14ac:dyDescent="0.25">
      <c r="A531" s="100">
        <v>41022</v>
      </c>
      <c r="B531" s="66" t="s">
        <v>73</v>
      </c>
      <c r="C531" s="56">
        <v>1330</v>
      </c>
      <c r="D531" s="56">
        <v>1345</v>
      </c>
      <c r="E531" s="57" t="s">
        <v>27</v>
      </c>
      <c r="F531" s="57">
        <v>7</v>
      </c>
      <c r="G531" s="101">
        <v>2</v>
      </c>
      <c r="H531" s="101">
        <v>0</v>
      </c>
      <c r="I531" s="101">
        <v>0</v>
      </c>
      <c r="J531" s="101">
        <v>2</v>
      </c>
      <c r="K531" s="57">
        <f t="shared" si="64"/>
        <v>4</v>
      </c>
      <c r="L531" s="57">
        <f t="shared" si="68"/>
        <v>2</v>
      </c>
      <c r="M531" s="57">
        <f t="shared" si="69"/>
        <v>0</v>
      </c>
      <c r="N531" s="57">
        <f t="shared" si="70"/>
        <v>0</v>
      </c>
      <c r="O531" s="57">
        <f t="shared" si="71"/>
        <v>1</v>
      </c>
      <c r="P531" s="57">
        <f t="shared" si="65"/>
        <v>3</v>
      </c>
      <c r="Q531" s="57">
        <f t="shared" si="66"/>
        <v>2</v>
      </c>
      <c r="R531" s="58">
        <f t="shared" si="67"/>
        <v>1</v>
      </c>
    </row>
    <row r="532" spans="1:18" ht="15" hidden="1" customHeight="1" x14ac:dyDescent="0.25">
      <c r="A532" s="100">
        <v>41022</v>
      </c>
      <c r="B532" s="66" t="s">
        <v>73</v>
      </c>
      <c r="C532" s="56">
        <v>1345</v>
      </c>
      <c r="D532" s="56">
        <v>1400</v>
      </c>
      <c r="E532" s="57" t="s">
        <v>27</v>
      </c>
      <c r="F532" s="57">
        <v>7</v>
      </c>
      <c r="G532" s="101">
        <v>5</v>
      </c>
      <c r="H532" s="101">
        <v>0</v>
      </c>
      <c r="I532" s="101">
        <v>0</v>
      </c>
      <c r="J532" s="101">
        <v>5</v>
      </c>
      <c r="K532" s="57">
        <f t="shared" si="64"/>
        <v>10</v>
      </c>
      <c r="L532" s="57">
        <f t="shared" si="68"/>
        <v>5</v>
      </c>
      <c r="M532" s="57">
        <f t="shared" si="69"/>
        <v>0</v>
      </c>
      <c r="N532" s="57">
        <f t="shared" si="70"/>
        <v>0</v>
      </c>
      <c r="O532" s="57">
        <f t="shared" si="71"/>
        <v>3</v>
      </c>
      <c r="P532" s="57">
        <f t="shared" si="65"/>
        <v>8</v>
      </c>
      <c r="Q532" s="57">
        <f t="shared" si="66"/>
        <v>5</v>
      </c>
      <c r="R532" s="58">
        <f t="shared" si="67"/>
        <v>3</v>
      </c>
    </row>
    <row r="533" spans="1:18" ht="15" hidden="1" customHeight="1" x14ac:dyDescent="0.25">
      <c r="A533" s="100">
        <v>41022</v>
      </c>
      <c r="B533" s="66" t="s">
        <v>73</v>
      </c>
      <c r="C533" s="56">
        <v>1400</v>
      </c>
      <c r="D533" s="56">
        <v>1415</v>
      </c>
      <c r="E533" s="57" t="s">
        <v>27</v>
      </c>
      <c r="F533" s="57">
        <v>7</v>
      </c>
      <c r="G533" s="101">
        <v>1</v>
      </c>
      <c r="H533" s="101">
        <v>0</v>
      </c>
      <c r="I533" s="101">
        <v>0</v>
      </c>
      <c r="J533" s="101">
        <v>1</v>
      </c>
      <c r="K533" s="57">
        <f t="shared" si="64"/>
        <v>2</v>
      </c>
      <c r="L533" s="57">
        <f t="shared" si="68"/>
        <v>1</v>
      </c>
      <c r="M533" s="57">
        <f t="shared" si="69"/>
        <v>0</v>
      </c>
      <c r="N533" s="57">
        <f t="shared" si="70"/>
        <v>0</v>
      </c>
      <c r="O533" s="57">
        <f t="shared" si="71"/>
        <v>1</v>
      </c>
      <c r="P533" s="57">
        <f t="shared" si="65"/>
        <v>2</v>
      </c>
      <c r="Q533" s="57">
        <f t="shared" si="66"/>
        <v>1</v>
      </c>
      <c r="R533" s="58">
        <f t="shared" si="67"/>
        <v>1</v>
      </c>
    </row>
    <row r="534" spans="1:18" ht="15" hidden="1" customHeight="1" x14ac:dyDescent="0.25">
      <c r="A534" s="100">
        <v>41022</v>
      </c>
      <c r="B534" s="66" t="s">
        <v>73</v>
      </c>
      <c r="C534" s="56">
        <v>1415</v>
      </c>
      <c r="D534" s="56">
        <v>1430</v>
      </c>
      <c r="E534" s="57" t="s">
        <v>27</v>
      </c>
      <c r="F534" s="57">
        <v>7</v>
      </c>
      <c r="G534" s="101">
        <v>4</v>
      </c>
      <c r="H534" s="101">
        <v>0</v>
      </c>
      <c r="I534" s="101">
        <v>0</v>
      </c>
      <c r="J534" s="101">
        <v>1</v>
      </c>
      <c r="K534" s="57">
        <f t="shared" si="64"/>
        <v>5</v>
      </c>
      <c r="L534" s="57">
        <f t="shared" si="68"/>
        <v>4</v>
      </c>
      <c r="M534" s="57">
        <f t="shared" si="69"/>
        <v>0</v>
      </c>
      <c r="N534" s="57">
        <f t="shared" si="70"/>
        <v>0</v>
      </c>
      <c r="O534" s="57">
        <f t="shared" si="71"/>
        <v>1</v>
      </c>
      <c r="P534" s="57">
        <f t="shared" si="65"/>
        <v>5</v>
      </c>
      <c r="Q534" s="57">
        <f t="shared" si="66"/>
        <v>4</v>
      </c>
      <c r="R534" s="58">
        <f t="shared" si="67"/>
        <v>1</v>
      </c>
    </row>
    <row r="535" spans="1:18" ht="15" hidden="1" customHeight="1" x14ac:dyDescent="0.25">
      <c r="A535" s="100">
        <v>41022</v>
      </c>
      <c r="B535" s="66" t="s">
        <v>73</v>
      </c>
      <c r="C535" s="56">
        <v>1430</v>
      </c>
      <c r="D535" s="56">
        <v>1445</v>
      </c>
      <c r="E535" s="57" t="s">
        <v>27</v>
      </c>
      <c r="F535" s="57">
        <v>7</v>
      </c>
      <c r="G535" s="101">
        <v>4</v>
      </c>
      <c r="H535" s="101">
        <v>0</v>
      </c>
      <c r="I535" s="101">
        <v>0</v>
      </c>
      <c r="J535" s="101">
        <v>4</v>
      </c>
      <c r="K535" s="57">
        <f t="shared" si="64"/>
        <v>8</v>
      </c>
      <c r="L535" s="57">
        <f t="shared" si="68"/>
        <v>4</v>
      </c>
      <c r="M535" s="57">
        <f t="shared" si="69"/>
        <v>0</v>
      </c>
      <c r="N535" s="57">
        <f t="shared" si="70"/>
        <v>0</v>
      </c>
      <c r="O535" s="57">
        <f t="shared" si="71"/>
        <v>2</v>
      </c>
      <c r="P535" s="57">
        <f t="shared" si="65"/>
        <v>6</v>
      </c>
      <c r="Q535" s="57">
        <f t="shared" si="66"/>
        <v>4</v>
      </c>
      <c r="R535" s="58">
        <f t="shared" si="67"/>
        <v>2</v>
      </c>
    </row>
    <row r="536" spans="1:18" ht="15" hidden="1" customHeight="1" x14ac:dyDescent="0.25">
      <c r="A536" s="100">
        <v>41022</v>
      </c>
      <c r="B536" s="66" t="s">
        <v>73</v>
      </c>
      <c r="C536" s="56">
        <v>1445</v>
      </c>
      <c r="D536" s="56">
        <v>1500</v>
      </c>
      <c r="E536" s="57" t="s">
        <v>27</v>
      </c>
      <c r="F536" s="57">
        <v>7</v>
      </c>
      <c r="G536" s="101">
        <v>12</v>
      </c>
      <c r="H536" s="101">
        <v>1</v>
      </c>
      <c r="I536" s="101">
        <v>0</v>
      </c>
      <c r="J536" s="101">
        <v>3</v>
      </c>
      <c r="K536" s="57">
        <f t="shared" si="64"/>
        <v>16</v>
      </c>
      <c r="L536" s="57">
        <f t="shared" si="68"/>
        <v>12</v>
      </c>
      <c r="M536" s="57">
        <f t="shared" si="69"/>
        <v>2</v>
      </c>
      <c r="N536" s="57">
        <f t="shared" si="70"/>
        <v>0</v>
      </c>
      <c r="O536" s="57">
        <f t="shared" si="71"/>
        <v>2</v>
      </c>
      <c r="P536" s="57">
        <f t="shared" si="65"/>
        <v>16</v>
      </c>
      <c r="Q536" s="57">
        <f t="shared" si="66"/>
        <v>14</v>
      </c>
      <c r="R536" s="58">
        <f t="shared" si="67"/>
        <v>2</v>
      </c>
    </row>
    <row r="537" spans="1:18" ht="15" hidden="1" customHeight="1" x14ac:dyDescent="0.25">
      <c r="A537" s="100">
        <v>41022</v>
      </c>
      <c r="B537" s="66" t="s">
        <v>73</v>
      </c>
      <c r="C537" s="56">
        <v>1500</v>
      </c>
      <c r="D537" s="56">
        <v>1515</v>
      </c>
      <c r="E537" s="57" t="s">
        <v>27</v>
      </c>
      <c r="F537" s="57">
        <v>7</v>
      </c>
      <c r="G537" s="101">
        <v>1</v>
      </c>
      <c r="H537" s="101">
        <v>1</v>
      </c>
      <c r="I537" s="101">
        <v>0</v>
      </c>
      <c r="J537" s="101">
        <v>2</v>
      </c>
      <c r="K537" s="57">
        <f t="shared" ref="K537:K600" si="72">SUM(G537:J537)</f>
        <v>4</v>
      </c>
      <c r="L537" s="57">
        <f t="shared" si="68"/>
        <v>1</v>
      </c>
      <c r="M537" s="57">
        <f t="shared" si="69"/>
        <v>2</v>
      </c>
      <c r="N537" s="57">
        <f t="shared" si="70"/>
        <v>0</v>
      </c>
      <c r="O537" s="57">
        <f t="shared" si="71"/>
        <v>1</v>
      </c>
      <c r="P537" s="57">
        <f t="shared" ref="P537:P600" si="73">SUM(L537:O537)</f>
        <v>4</v>
      </c>
      <c r="Q537" s="57">
        <f t="shared" si="66"/>
        <v>3</v>
      </c>
      <c r="R537" s="58">
        <f t="shared" si="67"/>
        <v>1</v>
      </c>
    </row>
    <row r="538" spans="1:18" ht="15" hidden="1" customHeight="1" x14ac:dyDescent="0.25">
      <c r="A538" s="100">
        <v>41022</v>
      </c>
      <c r="B538" s="66" t="s">
        <v>73</v>
      </c>
      <c r="C538" s="56">
        <v>1515</v>
      </c>
      <c r="D538" s="56">
        <v>1530</v>
      </c>
      <c r="E538" s="57" t="s">
        <v>27</v>
      </c>
      <c r="F538" s="57">
        <v>7</v>
      </c>
      <c r="G538" s="101">
        <v>3</v>
      </c>
      <c r="H538" s="101">
        <v>1</v>
      </c>
      <c r="I538" s="101">
        <v>0</v>
      </c>
      <c r="J538" s="101">
        <v>2</v>
      </c>
      <c r="K538" s="57">
        <f t="shared" si="72"/>
        <v>6</v>
      </c>
      <c r="L538" s="57">
        <f t="shared" si="68"/>
        <v>3</v>
      </c>
      <c r="M538" s="57">
        <f t="shared" si="69"/>
        <v>2</v>
      </c>
      <c r="N538" s="57">
        <f t="shared" si="70"/>
        <v>0</v>
      </c>
      <c r="O538" s="57">
        <f t="shared" si="71"/>
        <v>1</v>
      </c>
      <c r="P538" s="57">
        <f t="shared" si="73"/>
        <v>6</v>
      </c>
      <c r="Q538" s="57">
        <f t="shared" si="66"/>
        <v>5</v>
      </c>
      <c r="R538" s="58">
        <f t="shared" si="67"/>
        <v>1</v>
      </c>
    </row>
    <row r="539" spans="1:18" ht="15" hidden="1" customHeight="1" x14ac:dyDescent="0.25">
      <c r="A539" s="100">
        <v>41022</v>
      </c>
      <c r="B539" s="66" t="s">
        <v>73</v>
      </c>
      <c r="C539" s="56">
        <v>1530</v>
      </c>
      <c r="D539" s="56">
        <v>1545</v>
      </c>
      <c r="E539" s="57" t="s">
        <v>27</v>
      </c>
      <c r="F539" s="57">
        <v>7</v>
      </c>
      <c r="G539" s="101">
        <v>1</v>
      </c>
      <c r="H539" s="101">
        <v>2</v>
      </c>
      <c r="I539" s="101">
        <v>0</v>
      </c>
      <c r="J539" s="101">
        <v>1</v>
      </c>
      <c r="K539" s="57">
        <f t="shared" si="72"/>
        <v>4</v>
      </c>
      <c r="L539" s="57">
        <f t="shared" si="68"/>
        <v>1</v>
      </c>
      <c r="M539" s="57">
        <f t="shared" si="69"/>
        <v>4</v>
      </c>
      <c r="N539" s="57">
        <f t="shared" si="70"/>
        <v>0</v>
      </c>
      <c r="O539" s="57">
        <f t="shared" si="71"/>
        <v>1</v>
      </c>
      <c r="P539" s="57">
        <f t="shared" si="73"/>
        <v>6</v>
      </c>
      <c r="Q539" s="57">
        <f t="shared" si="66"/>
        <v>5</v>
      </c>
      <c r="R539" s="58">
        <f t="shared" si="67"/>
        <v>1</v>
      </c>
    </row>
    <row r="540" spans="1:18" ht="15" hidden="1" customHeight="1" x14ac:dyDescent="0.25">
      <c r="A540" s="100">
        <v>41022</v>
      </c>
      <c r="B540" s="66" t="s">
        <v>73</v>
      </c>
      <c r="C540" s="56">
        <v>1545</v>
      </c>
      <c r="D540" s="56">
        <v>1600</v>
      </c>
      <c r="E540" s="57" t="s">
        <v>27</v>
      </c>
      <c r="F540" s="57">
        <v>7</v>
      </c>
      <c r="G540" s="101">
        <v>2</v>
      </c>
      <c r="H540" s="101">
        <v>1</v>
      </c>
      <c r="I540" s="101">
        <v>0</v>
      </c>
      <c r="J540" s="101">
        <v>4</v>
      </c>
      <c r="K540" s="57">
        <f t="shared" si="72"/>
        <v>7</v>
      </c>
      <c r="L540" s="57">
        <f t="shared" si="68"/>
        <v>2</v>
      </c>
      <c r="M540" s="57">
        <f t="shared" si="69"/>
        <v>2</v>
      </c>
      <c r="N540" s="57">
        <f t="shared" si="70"/>
        <v>0</v>
      </c>
      <c r="O540" s="57">
        <f t="shared" si="71"/>
        <v>2</v>
      </c>
      <c r="P540" s="57">
        <f t="shared" si="73"/>
        <v>6</v>
      </c>
      <c r="Q540" s="57">
        <f t="shared" si="66"/>
        <v>4</v>
      </c>
      <c r="R540" s="58">
        <f t="shared" si="67"/>
        <v>2</v>
      </c>
    </row>
    <row r="541" spans="1:18" ht="15" hidden="1" customHeight="1" x14ac:dyDescent="0.25">
      <c r="A541" s="100">
        <v>41022</v>
      </c>
      <c r="B541" s="66" t="s">
        <v>73</v>
      </c>
      <c r="C541" s="56">
        <v>1600</v>
      </c>
      <c r="D541" s="56">
        <v>1615</v>
      </c>
      <c r="E541" s="57" t="s">
        <v>27</v>
      </c>
      <c r="F541" s="57">
        <v>7</v>
      </c>
      <c r="G541" s="101">
        <v>6</v>
      </c>
      <c r="H541" s="101">
        <v>1</v>
      </c>
      <c r="I541" s="101">
        <v>0</v>
      </c>
      <c r="J541" s="101">
        <v>1</v>
      </c>
      <c r="K541" s="57">
        <f t="shared" si="72"/>
        <v>8</v>
      </c>
      <c r="L541" s="57">
        <f t="shared" si="68"/>
        <v>6</v>
      </c>
      <c r="M541" s="57">
        <f t="shared" si="69"/>
        <v>2</v>
      </c>
      <c r="N541" s="57">
        <f t="shared" si="70"/>
        <v>0</v>
      </c>
      <c r="O541" s="57">
        <f t="shared" si="71"/>
        <v>1</v>
      </c>
      <c r="P541" s="57">
        <f t="shared" si="73"/>
        <v>9</v>
      </c>
      <c r="Q541" s="57">
        <f t="shared" si="66"/>
        <v>8</v>
      </c>
      <c r="R541" s="58">
        <f t="shared" si="67"/>
        <v>1</v>
      </c>
    </row>
    <row r="542" spans="1:18" ht="15" hidden="1" customHeight="1" x14ac:dyDescent="0.25">
      <c r="A542" s="100">
        <v>41022</v>
      </c>
      <c r="B542" s="66" t="s">
        <v>73</v>
      </c>
      <c r="C542" s="56">
        <v>1615</v>
      </c>
      <c r="D542" s="56">
        <v>1630</v>
      </c>
      <c r="E542" s="57" t="s">
        <v>27</v>
      </c>
      <c r="F542" s="57">
        <v>7</v>
      </c>
      <c r="G542" s="101">
        <v>6</v>
      </c>
      <c r="H542" s="101">
        <v>2</v>
      </c>
      <c r="I542" s="101">
        <v>0</v>
      </c>
      <c r="J542" s="101">
        <v>1</v>
      </c>
      <c r="K542" s="57">
        <f t="shared" si="72"/>
        <v>9</v>
      </c>
      <c r="L542" s="57">
        <f t="shared" si="68"/>
        <v>6</v>
      </c>
      <c r="M542" s="57">
        <f t="shared" si="69"/>
        <v>4</v>
      </c>
      <c r="N542" s="57">
        <f t="shared" si="70"/>
        <v>0</v>
      </c>
      <c r="O542" s="57">
        <f t="shared" si="71"/>
        <v>1</v>
      </c>
      <c r="P542" s="57">
        <f t="shared" si="73"/>
        <v>11</v>
      </c>
      <c r="Q542" s="57">
        <f t="shared" si="66"/>
        <v>10</v>
      </c>
      <c r="R542" s="58">
        <f t="shared" si="67"/>
        <v>1</v>
      </c>
    </row>
    <row r="543" spans="1:18" ht="15" hidden="1" customHeight="1" x14ac:dyDescent="0.25">
      <c r="A543" s="100">
        <v>41022</v>
      </c>
      <c r="B543" s="66" t="s">
        <v>73</v>
      </c>
      <c r="C543" s="56">
        <v>1630</v>
      </c>
      <c r="D543" s="56">
        <v>1645</v>
      </c>
      <c r="E543" s="57" t="s">
        <v>27</v>
      </c>
      <c r="F543" s="57">
        <v>7</v>
      </c>
      <c r="G543" s="101">
        <v>5</v>
      </c>
      <c r="H543" s="101">
        <v>1</v>
      </c>
      <c r="I543" s="101">
        <v>0</v>
      </c>
      <c r="J543" s="101">
        <v>2</v>
      </c>
      <c r="K543" s="57">
        <f t="shared" si="72"/>
        <v>8</v>
      </c>
      <c r="L543" s="57">
        <f t="shared" si="68"/>
        <v>5</v>
      </c>
      <c r="M543" s="57">
        <f t="shared" si="69"/>
        <v>2</v>
      </c>
      <c r="N543" s="57">
        <f t="shared" si="70"/>
        <v>0</v>
      </c>
      <c r="O543" s="57">
        <f t="shared" si="71"/>
        <v>1</v>
      </c>
      <c r="P543" s="57">
        <f t="shared" si="73"/>
        <v>8</v>
      </c>
      <c r="Q543" s="57">
        <f t="shared" si="66"/>
        <v>7</v>
      </c>
      <c r="R543" s="58">
        <f t="shared" si="67"/>
        <v>1</v>
      </c>
    </row>
    <row r="544" spans="1:18" ht="15" hidden="1" customHeight="1" x14ac:dyDescent="0.25">
      <c r="A544" s="100">
        <v>41022</v>
      </c>
      <c r="B544" s="66" t="s">
        <v>73</v>
      </c>
      <c r="C544" s="56">
        <v>1645</v>
      </c>
      <c r="D544" s="56">
        <v>1700</v>
      </c>
      <c r="E544" s="57" t="s">
        <v>27</v>
      </c>
      <c r="F544" s="57">
        <v>7</v>
      </c>
      <c r="G544" s="101">
        <v>3</v>
      </c>
      <c r="H544" s="101">
        <v>1</v>
      </c>
      <c r="I544" s="101">
        <v>0</v>
      </c>
      <c r="J544" s="101">
        <v>5</v>
      </c>
      <c r="K544" s="57">
        <f t="shared" si="72"/>
        <v>9</v>
      </c>
      <c r="L544" s="57">
        <f t="shared" si="68"/>
        <v>3</v>
      </c>
      <c r="M544" s="57">
        <f t="shared" si="69"/>
        <v>2</v>
      </c>
      <c r="N544" s="57">
        <f t="shared" si="70"/>
        <v>0</v>
      </c>
      <c r="O544" s="57">
        <f t="shared" si="71"/>
        <v>3</v>
      </c>
      <c r="P544" s="57">
        <f t="shared" si="73"/>
        <v>8</v>
      </c>
      <c r="Q544" s="57">
        <f t="shared" si="66"/>
        <v>5</v>
      </c>
      <c r="R544" s="58">
        <f t="shared" si="67"/>
        <v>3</v>
      </c>
    </row>
    <row r="545" spans="1:18" ht="15" hidden="1" customHeight="1" x14ac:dyDescent="0.25">
      <c r="A545" s="100">
        <v>41022</v>
      </c>
      <c r="B545" s="66" t="s">
        <v>73</v>
      </c>
      <c r="C545" s="56">
        <v>1700</v>
      </c>
      <c r="D545" s="56">
        <v>1715</v>
      </c>
      <c r="E545" s="57" t="s">
        <v>27</v>
      </c>
      <c r="F545" s="57">
        <v>7</v>
      </c>
      <c r="G545" s="101">
        <v>4</v>
      </c>
      <c r="H545" s="101">
        <v>1</v>
      </c>
      <c r="I545" s="101">
        <v>0</v>
      </c>
      <c r="J545" s="101">
        <v>2</v>
      </c>
      <c r="K545" s="57">
        <f t="shared" si="72"/>
        <v>7</v>
      </c>
      <c r="L545" s="57">
        <f t="shared" si="68"/>
        <v>4</v>
      </c>
      <c r="M545" s="57">
        <f t="shared" si="69"/>
        <v>2</v>
      </c>
      <c r="N545" s="57">
        <f t="shared" si="70"/>
        <v>0</v>
      </c>
      <c r="O545" s="57">
        <f t="shared" si="71"/>
        <v>1</v>
      </c>
      <c r="P545" s="57">
        <f t="shared" si="73"/>
        <v>7</v>
      </c>
      <c r="Q545" s="57">
        <f t="shared" ref="Q545:Q608" si="74">SUM(L545:N545)</f>
        <v>6</v>
      </c>
      <c r="R545" s="58">
        <f t="shared" si="67"/>
        <v>1</v>
      </c>
    </row>
    <row r="546" spans="1:18" ht="15" hidden="1" customHeight="1" x14ac:dyDescent="0.25">
      <c r="A546" s="100">
        <v>41022</v>
      </c>
      <c r="B546" s="66" t="s">
        <v>73</v>
      </c>
      <c r="C546" s="56">
        <v>1715</v>
      </c>
      <c r="D546" s="56">
        <v>1730</v>
      </c>
      <c r="E546" s="57" t="s">
        <v>27</v>
      </c>
      <c r="F546" s="57">
        <v>7</v>
      </c>
      <c r="G546" s="101">
        <v>2</v>
      </c>
      <c r="H546" s="101">
        <v>0</v>
      </c>
      <c r="I546" s="101">
        <v>0</v>
      </c>
      <c r="J546" s="101">
        <v>3</v>
      </c>
      <c r="K546" s="57">
        <f t="shared" si="72"/>
        <v>5</v>
      </c>
      <c r="L546" s="57">
        <f t="shared" si="68"/>
        <v>2</v>
      </c>
      <c r="M546" s="57">
        <f t="shared" si="69"/>
        <v>0</v>
      </c>
      <c r="N546" s="57">
        <f t="shared" si="70"/>
        <v>0</v>
      </c>
      <c r="O546" s="57">
        <f t="shared" si="71"/>
        <v>2</v>
      </c>
      <c r="P546" s="57">
        <f t="shared" si="73"/>
        <v>4</v>
      </c>
      <c r="Q546" s="57">
        <f t="shared" si="74"/>
        <v>2</v>
      </c>
      <c r="R546" s="58">
        <f t="shared" si="67"/>
        <v>2</v>
      </c>
    </row>
    <row r="547" spans="1:18" ht="15" hidden="1" customHeight="1" x14ac:dyDescent="0.25">
      <c r="A547" s="100">
        <v>41022</v>
      </c>
      <c r="B547" s="66" t="s">
        <v>73</v>
      </c>
      <c r="C547" s="56">
        <v>1730</v>
      </c>
      <c r="D547" s="56">
        <v>1745</v>
      </c>
      <c r="E547" s="57" t="s">
        <v>27</v>
      </c>
      <c r="F547" s="57">
        <v>7</v>
      </c>
      <c r="G547" s="101">
        <v>3</v>
      </c>
      <c r="H547" s="101">
        <v>0</v>
      </c>
      <c r="I547" s="101">
        <v>0</v>
      </c>
      <c r="J547" s="101">
        <v>1</v>
      </c>
      <c r="K547" s="57">
        <f t="shared" si="72"/>
        <v>4</v>
      </c>
      <c r="L547" s="57">
        <f t="shared" si="68"/>
        <v>3</v>
      </c>
      <c r="M547" s="57">
        <f t="shared" si="69"/>
        <v>0</v>
      </c>
      <c r="N547" s="57">
        <f t="shared" si="70"/>
        <v>0</v>
      </c>
      <c r="O547" s="57">
        <f t="shared" si="71"/>
        <v>1</v>
      </c>
      <c r="P547" s="57">
        <f t="shared" si="73"/>
        <v>4</v>
      </c>
      <c r="Q547" s="57">
        <f t="shared" si="74"/>
        <v>3</v>
      </c>
      <c r="R547" s="58">
        <f t="shared" si="67"/>
        <v>1</v>
      </c>
    </row>
    <row r="548" spans="1:18" ht="15" hidden="1" customHeight="1" x14ac:dyDescent="0.25">
      <c r="A548" s="100">
        <v>41022</v>
      </c>
      <c r="B548" s="66" t="s">
        <v>73</v>
      </c>
      <c r="C548" s="56">
        <v>1745</v>
      </c>
      <c r="D548" s="56">
        <v>1800</v>
      </c>
      <c r="E548" s="57" t="s">
        <v>27</v>
      </c>
      <c r="F548" s="57">
        <v>7</v>
      </c>
      <c r="G548" s="101">
        <v>1</v>
      </c>
      <c r="H548" s="101">
        <v>0</v>
      </c>
      <c r="I548" s="101">
        <v>0</v>
      </c>
      <c r="J548" s="101">
        <v>4</v>
      </c>
      <c r="K548" s="57">
        <f t="shared" si="72"/>
        <v>5</v>
      </c>
      <c r="L548" s="57">
        <f t="shared" si="68"/>
        <v>1</v>
      </c>
      <c r="M548" s="57">
        <f t="shared" si="69"/>
        <v>0</v>
      </c>
      <c r="N548" s="57">
        <f t="shared" si="70"/>
        <v>0</v>
      </c>
      <c r="O548" s="57">
        <f t="shared" si="71"/>
        <v>2</v>
      </c>
      <c r="P548" s="57">
        <f t="shared" si="73"/>
        <v>3</v>
      </c>
      <c r="Q548" s="57">
        <f t="shared" si="74"/>
        <v>1</v>
      </c>
      <c r="R548" s="58">
        <f t="shared" si="67"/>
        <v>2</v>
      </c>
    </row>
    <row r="549" spans="1:18" ht="15" hidden="1" customHeight="1" x14ac:dyDescent="0.25">
      <c r="A549" s="100">
        <v>41022</v>
      </c>
      <c r="B549" s="66" t="s">
        <v>73</v>
      </c>
      <c r="C549" s="56">
        <v>1800</v>
      </c>
      <c r="D549" s="56">
        <v>1815</v>
      </c>
      <c r="E549" s="57" t="s">
        <v>27</v>
      </c>
      <c r="F549" s="57">
        <v>7</v>
      </c>
      <c r="G549" s="101">
        <v>3</v>
      </c>
      <c r="H549" s="101">
        <v>0</v>
      </c>
      <c r="I549" s="101">
        <v>0</v>
      </c>
      <c r="J549" s="101">
        <v>1</v>
      </c>
      <c r="K549" s="57">
        <f t="shared" si="72"/>
        <v>4</v>
      </c>
      <c r="L549" s="57">
        <f t="shared" si="68"/>
        <v>3</v>
      </c>
      <c r="M549" s="57">
        <f t="shared" si="69"/>
        <v>0</v>
      </c>
      <c r="N549" s="57">
        <f t="shared" si="70"/>
        <v>0</v>
      </c>
      <c r="O549" s="57">
        <f t="shared" si="71"/>
        <v>1</v>
      </c>
      <c r="P549" s="57">
        <f t="shared" si="73"/>
        <v>4</v>
      </c>
      <c r="Q549" s="57">
        <f t="shared" si="74"/>
        <v>3</v>
      </c>
      <c r="R549" s="58">
        <f t="shared" si="67"/>
        <v>1</v>
      </c>
    </row>
    <row r="550" spans="1:18" ht="15" hidden="1" customHeight="1" x14ac:dyDescent="0.25">
      <c r="A550" s="100">
        <v>41022</v>
      </c>
      <c r="B550" s="66" t="s">
        <v>73</v>
      </c>
      <c r="C550" s="56">
        <v>1815</v>
      </c>
      <c r="D550" s="56">
        <v>1830</v>
      </c>
      <c r="E550" s="57" t="s">
        <v>27</v>
      </c>
      <c r="F550" s="57">
        <v>7</v>
      </c>
      <c r="G550" s="101">
        <v>1</v>
      </c>
      <c r="H550" s="101">
        <v>0</v>
      </c>
      <c r="I550" s="101">
        <v>0</v>
      </c>
      <c r="J550" s="101">
        <v>3</v>
      </c>
      <c r="K550" s="57">
        <f t="shared" si="72"/>
        <v>4</v>
      </c>
      <c r="L550" s="57">
        <f t="shared" si="68"/>
        <v>1</v>
      </c>
      <c r="M550" s="57">
        <f t="shared" si="69"/>
        <v>0</v>
      </c>
      <c r="N550" s="57">
        <f t="shared" si="70"/>
        <v>0</v>
      </c>
      <c r="O550" s="57">
        <f t="shared" si="71"/>
        <v>2</v>
      </c>
      <c r="P550" s="57">
        <f t="shared" si="73"/>
        <v>3</v>
      </c>
      <c r="Q550" s="57">
        <f t="shared" si="74"/>
        <v>1</v>
      </c>
      <c r="R550" s="58">
        <f t="shared" si="67"/>
        <v>2</v>
      </c>
    </row>
    <row r="551" spans="1:18" ht="15" hidden="1" customHeight="1" x14ac:dyDescent="0.25">
      <c r="A551" s="100">
        <v>41022</v>
      </c>
      <c r="B551" s="66" t="s">
        <v>73</v>
      </c>
      <c r="C551" s="56">
        <v>1830</v>
      </c>
      <c r="D551" s="56">
        <v>1845</v>
      </c>
      <c r="E551" s="57" t="s">
        <v>27</v>
      </c>
      <c r="F551" s="57">
        <v>7</v>
      </c>
      <c r="G551" s="101">
        <v>1</v>
      </c>
      <c r="H551" s="101">
        <v>0</v>
      </c>
      <c r="I551" s="101">
        <v>1</v>
      </c>
      <c r="J551" s="101">
        <v>1</v>
      </c>
      <c r="K551" s="57">
        <f t="shared" si="72"/>
        <v>3</v>
      </c>
      <c r="L551" s="57">
        <f t="shared" si="68"/>
        <v>1</v>
      </c>
      <c r="M551" s="57">
        <f t="shared" si="69"/>
        <v>0</v>
      </c>
      <c r="N551" s="57">
        <f t="shared" si="70"/>
        <v>3</v>
      </c>
      <c r="O551" s="57">
        <f t="shared" si="71"/>
        <v>1</v>
      </c>
      <c r="P551" s="57">
        <f t="shared" si="73"/>
        <v>5</v>
      </c>
      <c r="Q551" s="57">
        <f t="shared" si="74"/>
        <v>4</v>
      </c>
      <c r="R551" s="58">
        <f t="shared" si="67"/>
        <v>1</v>
      </c>
    </row>
    <row r="552" spans="1:18" ht="15" hidden="1" customHeight="1" x14ac:dyDescent="0.25">
      <c r="A552" s="100">
        <v>41022</v>
      </c>
      <c r="B552" s="66" t="s">
        <v>73</v>
      </c>
      <c r="C552" s="56">
        <v>1845</v>
      </c>
      <c r="D552" s="56">
        <v>1900</v>
      </c>
      <c r="E552" s="57" t="s">
        <v>27</v>
      </c>
      <c r="F552" s="57">
        <v>7</v>
      </c>
      <c r="G552" s="101">
        <v>2</v>
      </c>
      <c r="H552" s="101">
        <v>0</v>
      </c>
      <c r="I552" s="101">
        <v>0</v>
      </c>
      <c r="J552" s="101">
        <v>2</v>
      </c>
      <c r="K552" s="57">
        <f t="shared" si="72"/>
        <v>4</v>
      </c>
      <c r="L552" s="57">
        <f t="shared" si="68"/>
        <v>2</v>
      </c>
      <c r="M552" s="57">
        <f t="shared" si="69"/>
        <v>0</v>
      </c>
      <c r="N552" s="57">
        <f t="shared" si="70"/>
        <v>0</v>
      </c>
      <c r="O552" s="57">
        <f t="shared" si="71"/>
        <v>1</v>
      </c>
      <c r="P552" s="57">
        <f t="shared" si="73"/>
        <v>3</v>
      </c>
      <c r="Q552" s="57">
        <f t="shared" si="74"/>
        <v>2</v>
      </c>
      <c r="R552" s="58">
        <f t="shared" si="67"/>
        <v>1</v>
      </c>
    </row>
    <row r="553" spans="1:18" ht="15" hidden="1" customHeight="1" x14ac:dyDescent="0.25">
      <c r="A553" s="100">
        <v>41022</v>
      </c>
      <c r="B553" s="66" t="s">
        <v>73</v>
      </c>
      <c r="C553" s="56">
        <v>1900</v>
      </c>
      <c r="D553" s="56">
        <v>1915</v>
      </c>
      <c r="E553" s="57" t="s">
        <v>27</v>
      </c>
      <c r="F553" s="57">
        <v>7</v>
      </c>
      <c r="G553" s="101">
        <v>5</v>
      </c>
      <c r="H553" s="101">
        <v>1</v>
      </c>
      <c r="I553" s="101">
        <v>2</v>
      </c>
      <c r="J553" s="101">
        <v>3</v>
      </c>
      <c r="K553" s="57">
        <f t="shared" si="72"/>
        <v>11</v>
      </c>
      <c r="L553" s="57">
        <f t="shared" si="68"/>
        <v>5</v>
      </c>
      <c r="M553" s="57">
        <f t="shared" si="69"/>
        <v>2</v>
      </c>
      <c r="N553" s="57">
        <f t="shared" si="70"/>
        <v>5</v>
      </c>
      <c r="O553" s="57">
        <f t="shared" si="71"/>
        <v>2</v>
      </c>
      <c r="P553" s="57">
        <f t="shared" si="73"/>
        <v>14</v>
      </c>
      <c r="Q553" s="57">
        <f t="shared" si="74"/>
        <v>12</v>
      </c>
      <c r="R553" s="58">
        <f t="shared" si="67"/>
        <v>2</v>
      </c>
    </row>
    <row r="554" spans="1:18" ht="15" hidden="1" customHeight="1" x14ac:dyDescent="0.25">
      <c r="A554" s="100">
        <v>41022</v>
      </c>
      <c r="B554" s="66" t="s">
        <v>73</v>
      </c>
      <c r="C554" s="56">
        <v>1915</v>
      </c>
      <c r="D554" s="56">
        <v>1930</v>
      </c>
      <c r="E554" s="57" t="s">
        <v>27</v>
      </c>
      <c r="F554" s="57">
        <v>7</v>
      </c>
      <c r="G554" s="101">
        <v>2</v>
      </c>
      <c r="H554" s="101">
        <v>0</v>
      </c>
      <c r="I554" s="101">
        <v>0</v>
      </c>
      <c r="J554" s="101">
        <v>2</v>
      </c>
      <c r="K554" s="57">
        <f t="shared" si="72"/>
        <v>4</v>
      </c>
      <c r="L554" s="57">
        <f t="shared" si="68"/>
        <v>2</v>
      </c>
      <c r="M554" s="57">
        <f t="shared" si="69"/>
        <v>0</v>
      </c>
      <c r="N554" s="57">
        <f t="shared" si="70"/>
        <v>0</v>
      </c>
      <c r="O554" s="57">
        <f t="shared" si="71"/>
        <v>1</v>
      </c>
      <c r="P554" s="57">
        <f t="shared" si="73"/>
        <v>3</v>
      </c>
      <c r="Q554" s="57">
        <f t="shared" si="74"/>
        <v>2</v>
      </c>
      <c r="R554" s="58">
        <f t="shared" si="67"/>
        <v>1</v>
      </c>
    </row>
    <row r="555" spans="1:18" ht="15" hidden="1" customHeight="1" x14ac:dyDescent="0.25">
      <c r="A555" s="100">
        <v>41022</v>
      </c>
      <c r="B555" s="66" t="s">
        <v>73</v>
      </c>
      <c r="C555" s="56">
        <v>1930</v>
      </c>
      <c r="D555" s="56">
        <v>1945</v>
      </c>
      <c r="E555" s="57" t="s">
        <v>27</v>
      </c>
      <c r="F555" s="57">
        <v>7</v>
      </c>
      <c r="G555" s="101">
        <v>2</v>
      </c>
      <c r="H555" s="101">
        <v>1</v>
      </c>
      <c r="I555" s="101">
        <v>1</v>
      </c>
      <c r="J555" s="101">
        <v>4</v>
      </c>
      <c r="K555" s="57">
        <f t="shared" si="72"/>
        <v>8</v>
      </c>
      <c r="L555" s="57">
        <f t="shared" si="68"/>
        <v>2</v>
      </c>
      <c r="M555" s="57">
        <f t="shared" si="69"/>
        <v>2</v>
      </c>
      <c r="N555" s="57">
        <f t="shared" si="70"/>
        <v>3</v>
      </c>
      <c r="O555" s="57">
        <f t="shared" si="71"/>
        <v>2</v>
      </c>
      <c r="P555" s="57">
        <f t="shared" si="73"/>
        <v>9</v>
      </c>
      <c r="Q555" s="57">
        <f t="shared" si="74"/>
        <v>7</v>
      </c>
      <c r="R555" s="58">
        <f t="shared" si="67"/>
        <v>2</v>
      </c>
    </row>
    <row r="556" spans="1:18" ht="15" hidden="1" customHeight="1" x14ac:dyDescent="0.25">
      <c r="A556" s="100">
        <v>41022</v>
      </c>
      <c r="B556" s="66" t="s">
        <v>73</v>
      </c>
      <c r="C556" s="56">
        <v>1945</v>
      </c>
      <c r="D556" s="56">
        <v>2000</v>
      </c>
      <c r="E556" s="57" t="s">
        <v>27</v>
      </c>
      <c r="F556" s="57">
        <v>7</v>
      </c>
      <c r="G556" s="101">
        <v>1</v>
      </c>
      <c r="H556" s="101">
        <v>1</v>
      </c>
      <c r="I556" s="101">
        <v>0</v>
      </c>
      <c r="J556" s="101">
        <v>1</v>
      </c>
      <c r="K556" s="57">
        <f t="shared" si="72"/>
        <v>3</v>
      </c>
      <c r="L556" s="57">
        <f t="shared" si="68"/>
        <v>1</v>
      </c>
      <c r="M556" s="57">
        <f t="shared" si="69"/>
        <v>2</v>
      </c>
      <c r="N556" s="57">
        <f t="shared" si="70"/>
        <v>0</v>
      </c>
      <c r="O556" s="57">
        <f t="shared" si="71"/>
        <v>1</v>
      </c>
      <c r="P556" s="57">
        <f t="shared" si="73"/>
        <v>4</v>
      </c>
      <c r="Q556" s="57">
        <f t="shared" si="74"/>
        <v>3</v>
      </c>
      <c r="R556" s="58">
        <f t="shared" si="67"/>
        <v>1</v>
      </c>
    </row>
    <row r="557" spans="1:18" ht="15" hidden="1" customHeight="1" x14ac:dyDescent="0.25">
      <c r="A557" s="102">
        <v>41022</v>
      </c>
      <c r="B557" s="59" t="s">
        <v>73</v>
      </c>
      <c r="C557" s="60">
        <v>500</v>
      </c>
      <c r="D557" s="60">
        <v>515</v>
      </c>
      <c r="E557" s="31" t="s">
        <v>29</v>
      </c>
      <c r="F557" s="31">
        <v>8</v>
      </c>
      <c r="G557" s="103">
        <v>0</v>
      </c>
      <c r="H557" s="103">
        <v>0</v>
      </c>
      <c r="I557" s="103">
        <v>0</v>
      </c>
      <c r="J557" s="103">
        <v>0</v>
      </c>
      <c r="K557" s="31">
        <f t="shared" si="72"/>
        <v>0</v>
      </c>
      <c r="L557" s="31">
        <f t="shared" si="68"/>
        <v>0</v>
      </c>
      <c r="M557" s="31">
        <f t="shared" si="69"/>
        <v>0</v>
      </c>
      <c r="N557" s="31">
        <f t="shared" si="70"/>
        <v>0</v>
      </c>
      <c r="O557" s="31">
        <f t="shared" si="71"/>
        <v>0</v>
      </c>
      <c r="P557" s="31">
        <f t="shared" si="73"/>
        <v>0</v>
      </c>
      <c r="Q557" s="31">
        <f t="shared" si="74"/>
        <v>0</v>
      </c>
      <c r="R557" s="61">
        <f>O557</f>
        <v>0</v>
      </c>
    </row>
    <row r="558" spans="1:18" ht="15" hidden="1" customHeight="1" x14ac:dyDescent="0.25">
      <c r="A558" s="102">
        <v>41022</v>
      </c>
      <c r="B558" s="59" t="s">
        <v>73</v>
      </c>
      <c r="C558" s="60">
        <v>515</v>
      </c>
      <c r="D558" s="60">
        <v>530</v>
      </c>
      <c r="E558" s="31" t="s">
        <v>29</v>
      </c>
      <c r="F558" s="31">
        <v>8</v>
      </c>
      <c r="G558" s="103">
        <v>0</v>
      </c>
      <c r="H558" s="103">
        <v>0</v>
      </c>
      <c r="I558" s="103">
        <v>0</v>
      </c>
      <c r="J558" s="103">
        <v>0</v>
      </c>
      <c r="K558" s="31">
        <f t="shared" si="72"/>
        <v>0</v>
      </c>
      <c r="L558" s="31">
        <f t="shared" si="68"/>
        <v>0</v>
      </c>
      <c r="M558" s="31">
        <f t="shared" si="69"/>
        <v>0</v>
      </c>
      <c r="N558" s="31">
        <f t="shared" si="70"/>
        <v>0</v>
      </c>
      <c r="O558" s="31">
        <f t="shared" si="71"/>
        <v>0</v>
      </c>
      <c r="P558" s="31">
        <f t="shared" si="73"/>
        <v>0</v>
      </c>
      <c r="Q558" s="31">
        <f t="shared" si="74"/>
        <v>0</v>
      </c>
      <c r="R558" s="61">
        <f t="shared" ref="R558:R616" si="75">O558</f>
        <v>0</v>
      </c>
    </row>
    <row r="559" spans="1:18" ht="15" hidden="1" customHeight="1" x14ac:dyDescent="0.25">
      <c r="A559" s="102">
        <v>41022</v>
      </c>
      <c r="B559" s="59" t="s">
        <v>73</v>
      </c>
      <c r="C559" s="60">
        <v>530</v>
      </c>
      <c r="D559" s="60">
        <v>545</v>
      </c>
      <c r="E559" s="31" t="s">
        <v>29</v>
      </c>
      <c r="F559" s="31">
        <v>8</v>
      </c>
      <c r="G559" s="103">
        <v>0</v>
      </c>
      <c r="H559" s="103">
        <v>0</v>
      </c>
      <c r="I559" s="103">
        <v>0</v>
      </c>
      <c r="J559" s="103">
        <v>0</v>
      </c>
      <c r="K559" s="31">
        <f t="shared" si="72"/>
        <v>0</v>
      </c>
      <c r="L559" s="31">
        <f t="shared" si="68"/>
        <v>0</v>
      </c>
      <c r="M559" s="31">
        <f t="shared" si="69"/>
        <v>0</v>
      </c>
      <c r="N559" s="31">
        <f t="shared" si="70"/>
        <v>0</v>
      </c>
      <c r="O559" s="31">
        <f t="shared" si="71"/>
        <v>0</v>
      </c>
      <c r="P559" s="31">
        <f t="shared" si="73"/>
        <v>0</v>
      </c>
      <c r="Q559" s="31">
        <f t="shared" si="74"/>
        <v>0</v>
      </c>
      <c r="R559" s="61">
        <f t="shared" si="75"/>
        <v>0</v>
      </c>
    </row>
    <row r="560" spans="1:18" ht="15" hidden="1" customHeight="1" x14ac:dyDescent="0.25">
      <c r="A560" s="102">
        <v>41022</v>
      </c>
      <c r="B560" s="59" t="s">
        <v>73</v>
      </c>
      <c r="C560" s="60">
        <v>545</v>
      </c>
      <c r="D560" s="60">
        <v>600</v>
      </c>
      <c r="E560" s="31" t="s">
        <v>29</v>
      </c>
      <c r="F560" s="31">
        <v>8</v>
      </c>
      <c r="G560" s="103">
        <v>0</v>
      </c>
      <c r="H560" s="103">
        <v>0</v>
      </c>
      <c r="I560" s="103">
        <v>0</v>
      </c>
      <c r="J560" s="103">
        <v>0</v>
      </c>
      <c r="K560" s="31">
        <f t="shared" si="72"/>
        <v>0</v>
      </c>
      <c r="L560" s="31">
        <f t="shared" si="68"/>
        <v>0</v>
      </c>
      <c r="M560" s="31">
        <f t="shared" si="69"/>
        <v>0</v>
      </c>
      <c r="N560" s="31">
        <f t="shared" si="70"/>
        <v>0</v>
      </c>
      <c r="O560" s="31">
        <f t="shared" si="71"/>
        <v>0</v>
      </c>
      <c r="P560" s="31">
        <f t="shared" si="73"/>
        <v>0</v>
      </c>
      <c r="Q560" s="31">
        <f t="shared" si="74"/>
        <v>0</v>
      </c>
      <c r="R560" s="61">
        <f t="shared" si="75"/>
        <v>0</v>
      </c>
    </row>
    <row r="561" spans="1:18" ht="15" hidden="1" customHeight="1" x14ac:dyDescent="0.25">
      <c r="A561" s="102">
        <v>41022</v>
      </c>
      <c r="B561" s="59" t="s">
        <v>73</v>
      </c>
      <c r="C561" s="60">
        <v>600</v>
      </c>
      <c r="D561" s="60">
        <v>615</v>
      </c>
      <c r="E561" s="31" t="s">
        <v>29</v>
      </c>
      <c r="F561" s="31">
        <v>8</v>
      </c>
      <c r="G561" s="103">
        <v>0</v>
      </c>
      <c r="H561" s="103">
        <v>0</v>
      </c>
      <c r="I561" s="103">
        <v>0</v>
      </c>
      <c r="J561" s="103">
        <v>0</v>
      </c>
      <c r="K561" s="31">
        <f t="shared" si="72"/>
        <v>0</v>
      </c>
      <c r="L561" s="31">
        <f t="shared" si="68"/>
        <v>0</v>
      </c>
      <c r="M561" s="31">
        <f t="shared" si="69"/>
        <v>0</v>
      </c>
      <c r="N561" s="31">
        <f t="shared" si="70"/>
        <v>0</v>
      </c>
      <c r="O561" s="31">
        <f t="shared" si="71"/>
        <v>0</v>
      </c>
      <c r="P561" s="31">
        <f t="shared" si="73"/>
        <v>0</v>
      </c>
      <c r="Q561" s="31">
        <f t="shared" si="74"/>
        <v>0</v>
      </c>
      <c r="R561" s="61">
        <f t="shared" si="75"/>
        <v>0</v>
      </c>
    </row>
    <row r="562" spans="1:18" ht="15" hidden="1" customHeight="1" x14ac:dyDescent="0.25">
      <c r="A562" s="102">
        <v>41022</v>
      </c>
      <c r="B562" s="59" t="s">
        <v>73</v>
      </c>
      <c r="C562" s="60">
        <v>615</v>
      </c>
      <c r="D562" s="60">
        <v>630</v>
      </c>
      <c r="E562" s="31" t="s">
        <v>29</v>
      </c>
      <c r="F562" s="31">
        <v>8</v>
      </c>
      <c r="G562" s="103">
        <v>0</v>
      </c>
      <c r="H562" s="103">
        <v>0</v>
      </c>
      <c r="I562" s="103">
        <v>0</v>
      </c>
      <c r="J562" s="103">
        <v>0</v>
      </c>
      <c r="K562" s="31">
        <f t="shared" si="72"/>
        <v>0</v>
      </c>
      <c r="L562" s="31">
        <f t="shared" si="68"/>
        <v>0</v>
      </c>
      <c r="M562" s="31">
        <f t="shared" si="69"/>
        <v>0</v>
      </c>
      <c r="N562" s="31">
        <f t="shared" si="70"/>
        <v>0</v>
      </c>
      <c r="O562" s="31">
        <f t="shared" si="71"/>
        <v>0</v>
      </c>
      <c r="P562" s="31">
        <f t="shared" si="73"/>
        <v>0</v>
      </c>
      <c r="Q562" s="31">
        <f t="shared" si="74"/>
        <v>0</v>
      </c>
      <c r="R562" s="61">
        <f t="shared" si="75"/>
        <v>0</v>
      </c>
    </row>
    <row r="563" spans="1:18" ht="15" hidden="1" customHeight="1" x14ac:dyDescent="0.25">
      <c r="A563" s="102">
        <v>41022</v>
      </c>
      <c r="B563" s="59" t="s">
        <v>73</v>
      </c>
      <c r="C563" s="60">
        <v>630</v>
      </c>
      <c r="D563" s="60">
        <v>645</v>
      </c>
      <c r="E563" s="31" t="s">
        <v>29</v>
      </c>
      <c r="F563" s="31">
        <v>8</v>
      </c>
      <c r="G563" s="103">
        <v>0</v>
      </c>
      <c r="H563" s="103">
        <v>0</v>
      </c>
      <c r="I563" s="103">
        <v>0</v>
      </c>
      <c r="J563" s="103">
        <v>0</v>
      </c>
      <c r="K563" s="31">
        <f t="shared" si="72"/>
        <v>0</v>
      </c>
      <c r="L563" s="31">
        <f t="shared" si="68"/>
        <v>0</v>
      </c>
      <c r="M563" s="31">
        <f t="shared" si="69"/>
        <v>0</v>
      </c>
      <c r="N563" s="31">
        <f t="shared" si="70"/>
        <v>0</v>
      </c>
      <c r="O563" s="31">
        <f t="shared" si="71"/>
        <v>0</v>
      </c>
      <c r="P563" s="31">
        <f t="shared" si="73"/>
        <v>0</v>
      </c>
      <c r="Q563" s="31">
        <f t="shared" si="74"/>
        <v>0</v>
      </c>
      <c r="R563" s="61">
        <f t="shared" si="75"/>
        <v>0</v>
      </c>
    </row>
    <row r="564" spans="1:18" ht="15" hidden="1" customHeight="1" x14ac:dyDescent="0.25">
      <c r="A564" s="102">
        <v>41022</v>
      </c>
      <c r="B564" s="59" t="s">
        <v>73</v>
      </c>
      <c r="C564" s="60">
        <v>645</v>
      </c>
      <c r="D564" s="60">
        <v>700</v>
      </c>
      <c r="E564" s="31" t="s">
        <v>29</v>
      </c>
      <c r="F564" s="31">
        <v>8</v>
      </c>
      <c r="G564" s="103">
        <v>0</v>
      </c>
      <c r="H564" s="103">
        <v>0</v>
      </c>
      <c r="I564" s="103">
        <v>0</v>
      </c>
      <c r="J564" s="103">
        <v>0</v>
      </c>
      <c r="K564" s="31">
        <f t="shared" si="72"/>
        <v>0</v>
      </c>
      <c r="L564" s="31">
        <f t="shared" si="68"/>
        <v>0</v>
      </c>
      <c r="M564" s="31">
        <f t="shared" si="69"/>
        <v>0</v>
      </c>
      <c r="N564" s="31">
        <f t="shared" si="70"/>
        <v>0</v>
      </c>
      <c r="O564" s="31">
        <f t="shared" si="71"/>
        <v>0</v>
      </c>
      <c r="P564" s="31">
        <f t="shared" si="73"/>
        <v>0</v>
      </c>
      <c r="Q564" s="31">
        <f t="shared" si="74"/>
        <v>0</v>
      </c>
      <c r="R564" s="61">
        <f t="shared" si="75"/>
        <v>0</v>
      </c>
    </row>
    <row r="565" spans="1:18" ht="15" hidden="1" customHeight="1" x14ac:dyDescent="0.25">
      <c r="A565" s="102">
        <v>41022</v>
      </c>
      <c r="B565" s="59" t="s">
        <v>73</v>
      </c>
      <c r="C565" s="60">
        <v>700</v>
      </c>
      <c r="D565" s="60">
        <v>715</v>
      </c>
      <c r="E565" s="31" t="s">
        <v>29</v>
      </c>
      <c r="F565" s="31">
        <v>8</v>
      </c>
      <c r="G565" s="103">
        <v>0</v>
      </c>
      <c r="H565" s="103">
        <v>0</v>
      </c>
      <c r="I565" s="103">
        <v>0</v>
      </c>
      <c r="J565" s="103">
        <v>0</v>
      </c>
      <c r="K565" s="31">
        <f t="shared" si="72"/>
        <v>0</v>
      </c>
      <c r="L565" s="31">
        <f t="shared" si="68"/>
        <v>0</v>
      </c>
      <c r="M565" s="31">
        <f t="shared" si="69"/>
        <v>0</v>
      </c>
      <c r="N565" s="31">
        <f t="shared" si="70"/>
        <v>0</v>
      </c>
      <c r="O565" s="31">
        <f t="shared" si="71"/>
        <v>0</v>
      </c>
      <c r="P565" s="31">
        <f t="shared" si="73"/>
        <v>0</v>
      </c>
      <c r="Q565" s="31">
        <f t="shared" si="74"/>
        <v>0</v>
      </c>
      <c r="R565" s="61">
        <f t="shared" si="75"/>
        <v>0</v>
      </c>
    </row>
    <row r="566" spans="1:18" ht="15" hidden="1" customHeight="1" x14ac:dyDescent="0.25">
      <c r="A566" s="102">
        <v>41022</v>
      </c>
      <c r="B566" s="59" t="s">
        <v>73</v>
      </c>
      <c r="C566" s="60">
        <v>715</v>
      </c>
      <c r="D566" s="60">
        <v>730</v>
      </c>
      <c r="E566" s="31" t="s">
        <v>29</v>
      </c>
      <c r="F566" s="31">
        <v>8</v>
      </c>
      <c r="G566" s="103">
        <v>0</v>
      </c>
      <c r="H566" s="103">
        <v>0</v>
      </c>
      <c r="I566" s="103">
        <v>0</v>
      </c>
      <c r="J566" s="103">
        <v>0</v>
      </c>
      <c r="K566" s="31">
        <f t="shared" si="72"/>
        <v>0</v>
      </c>
      <c r="L566" s="31">
        <f t="shared" si="68"/>
        <v>0</v>
      </c>
      <c r="M566" s="31">
        <f t="shared" si="69"/>
        <v>0</v>
      </c>
      <c r="N566" s="31">
        <f t="shared" si="70"/>
        <v>0</v>
      </c>
      <c r="O566" s="31">
        <f t="shared" si="71"/>
        <v>0</v>
      </c>
      <c r="P566" s="31">
        <f t="shared" si="73"/>
        <v>0</v>
      </c>
      <c r="Q566" s="31">
        <f t="shared" si="74"/>
        <v>0</v>
      </c>
      <c r="R566" s="61">
        <f t="shared" si="75"/>
        <v>0</v>
      </c>
    </row>
    <row r="567" spans="1:18" ht="15" hidden="1" customHeight="1" x14ac:dyDescent="0.25">
      <c r="A567" s="102">
        <v>41022</v>
      </c>
      <c r="B567" s="59" t="s">
        <v>73</v>
      </c>
      <c r="C567" s="60">
        <v>730</v>
      </c>
      <c r="D567" s="60">
        <v>745</v>
      </c>
      <c r="E567" s="31" t="s">
        <v>29</v>
      </c>
      <c r="F567" s="31">
        <v>8</v>
      </c>
      <c r="G567" s="103">
        <v>0</v>
      </c>
      <c r="H567" s="103">
        <v>0</v>
      </c>
      <c r="I567" s="103">
        <v>0</v>
      </c>
      <c r="J567" s="103">
        <v>0</v>
      </c>
      <c r="K567" s="31">
        <f t="shared" si="72"/>
        <v>0</v>
      </c>
      <c r="L567" s="31">
        <f t="shared" si="68"/>
        <v>0</v>
      </c>
      <c r="M567" s="31">
        <f t="shared" si="69"/>
        <v>0</v>
      </c>
      <c r="N567" s="31">
        <f t="shared" si="70"/>
        <v>0</v>
      </c>
      <c r="O567" s="31">
        <f t="shared" si="71"/>
        <v>0</v>
      </c>
      <c r="P567" s="31">
        <f t="shared" si="73"/>
        <v>0</v>
      </c>
      <c r="Q567" s="31">
        <f t="shared" si="74"/>
        <v>0</v>
      </c>
      <c r="R567" s="61">
        <f t="shared" si="75"/>
        <v>0</v>
      </c>
    </row>
    <row r="568" spans="1:18" ht="15" hidden="1" customHeight="1" x14ac:dyDescent="0.25">
      <c r="A568" s="102">
        <v>41022</v>
      </c>
      <c r="B568" s="59" t="s">
        <v>73</v>
      </c>
      <c r="C568" s="60">
        <v>745</v>
      </c>
      <c r="D568" s="60">
        <v>800</v>
      </c>
      <c r="E568" s="31" t="s">
        <v>29</v>
      </c>
      <c r="F568" s="31">
        <v>8</v>
      </c>
      <c r="G568" s="103">
        <v>0</v>
      </c>
      <c r="H568" s="103">
        <v>0</v>
      </c>
      <c r="I568" s="103">
        <v>0</v>
      </c>
      <c r="J568" s="103">
        <v>0</v>
      </c>
      <c r="K568" s="31">
        <f t="shared" si="72"/>
        <v>0</v>
      </c>
      <c r="L568" s="31">
        <f t="shared" si="68"/>
        <v>0</v>
      </c>
      <c r="M568" s="31">
        <f t="shared" si="69"/>
        <v>0</v>
      </c>
      <c r="N568" s="31">
        <f t="shared" si="70"/>
        <v>0</v>
      </c>
      <c r="O568" s="31">
        <f t="shared" si="71"/>
        <v>0</v>
      </c>
      <c r="P568" s="31">
        <f t="shared" si="73"/>
        <v>0</v>
      </c>
      <c r="Q568" s="31">
        <f t="shared" si="74"/>
        <v>0</v>
      </c>
      <c r="R568" s="61">
        <f t="shared" si="75"/>
        <v>0</v>
      </c>
    </row>
    <row r="569" spans="1:18" ht="15" hidden="1" customHeight="1" x14ac:dyDescent="0.25">
      <c r="A569" s="102">
        <v>41022</v>
      </c>
      <c r="B569" s="59" t="s">
        <v>73</v>
      </c>
      <c r="C569" s="60">
        <v>800</v>
      </c>
      <c r="D569" s="60">
        <v>815</v>
      </c>
      <c r="E569" s="31" t="s">
        <v>29</v>
      </c>
      <c r="F569" s="31">
        <v>8</v>
      </c>
      <c r="G569" s="103">
        <v>0</v>
      </c>
      <c r="H569" s="103">
        <v>0</v>
      </c>
      <c r="I569" s="103">
        <v>0</v>
      </c>
      <c r="J569" s="103">
        <v>0</v>
      </c>
      <c r="K569" s="31">
        <f t="shared" si="72"/>
        <v>0</v>
      </c>
      <c r="L569" s="31">
        <f t="shared" si="68"/>
        <v>0</v>
      </c>
      <c r="M569" s="31">
        <f t="shared" si="69"/>
        <v>0</v>
      </c>
      <c r="N569" s="31">
        <f t="shared" si="70"/>
        <v>0</v>
      </c>
      <c r="O569" s="31">
        <f t="shared" si="71"/>
        <v>0</v>
      </c>
      <c r="P569" s="31">
        <f t="shared" si="73"/>
        <v>0</v>
      </c>
      <c r="Q569" s="31">
        <f t="shared" si="74"/>
        <v>0</v>
      </c>
      <c r="R569" s="61">
        <f t="shared" si="75"/>
        <v>0</v>
      </c>
    </row>
    <row r="570" spans="1:18" ht="15" hidden="1" customHeight="1" x14ac:dyDescent="0.25">
      <c r="A570" s="102">
        <v>41022</v>
      </c>
      <c r="B570" s="59" t="s">
        <v>73</v>
      </c>
      <c r="C570" s="60">
        <v>815</v>
      </c>
      <c r="D570" s="60">
        <v>830</v>
      </c>
      <c r="E570" s="31" t="s">
        <v>29</v>
      </c>
      <c r="F570" s="31">
        <v>8</v>
      </c>
      <c r="G570" s="103">
        <v>0</v>
      </c>
      <c r="H570" s="103">
        <v>0</v>
      </c>
      <c r="I570" s="103">
        <v>0</v>
      </c>
      <c r="J570" s="103">
        <v>0</v>
      </c>
      <c r="K570" s="31">
        <f t="shared" si="72"/>
        <v>0</v>
      </c>
      <c r="L570" s="31">
        <f t="shared" si="68"/>
        <v>0</v>
      </c>
      <c r="M570" s="31">
        <f t="shared" si="69"/>
        <v>0</v>
      </c>
      <c r="N570" s="31">
        <f t="shared" si="70"/>
        <v>0</v>
      </c>
      <c r="O570" s="31">
        <f t="shared" si="71"/>
        <v>0</v>
      </c>
      <c r="P570" s="31">
        <f t="shared" si="73"/>
        <v>0</v>
      </c>
      <c r="Q570" s="31">
        <f t="shared" si="74"/>
        <v>0</v>
      </c>
      <c r="R570" s="61">
        <f t="shared" si="75"/>
        <v>0</v>
      </c>
    </row>
    <row r="571" spans="1:18" ht="15" hidden="1" customHeight="1" x14ac:dyDescent="0.25">
      <c r="A571" s="102">
        <v>41022</v>
      </c>
      <c r="B571" s="59" t="s">
        <v>73</v>
      </c>
      <c r="C571" s="60">
        <v>830</v>
      </c>
      <c r="D571" s="60">
        <v>845</v>
      </c>
      <c r="E571" s="31" t="s">
        <v>29</v>
      </c>
      <c r="F571" s="31">
        <v>8</v>
      </c>
      <c r="G571" s="103">
        <v>0</v>
      </c>
      <c r="H571" s="103">
        <v>0</v>
      </c>
      <c r="I571" s="103">
        <v>0</v>
      </c>
      <c r="J571" s="103">
        <v>0</v>
      </c>
      <c r="K571" s="31">
        <f t="shared" si="72"/>
        <v>0</v>
      </c>
      <c r="L571" s="31">
        <f t="shared" si="68"/>
        <v>0</v>
      </c>
      <c r="M571" s="31">
        <f t="shared" si="69"/>
        <v>0</v>
      </c>
      <c r="N571" s="31">
        <f t="shared" si="70"/>
        <v>0</v>
      </c>
      <c r="O571" s="31">
        <f t="shared" si="71"/>
        <v>0</v>
      </c>
      <c r="P571" s="31">
        <f t="shared" si="73"/>
        <v>0</v>
      </c>
      <c r="Q571" s="31">
        <f t="shared" si="74"/>
        <v>0</v>
      </c>
      <c r="R571" s="61">
        <f t="shared" si="75"/>
        <v>0</v>
      </c>
    </row>
    <row r="572" spans="1:18" ht="15" hidden="1" customHeight="1" x14ac:dyDescent="0.25">
      <c r="A572" s="102">
        <v>41022</v>
      </c>
      <c r="B572" s="59" t="s">
        <v>73</v>
      </c>
      <c r="C572" s="60">
        <v>845</v>
      </c>
      <c r="D572" s="60">
        <v>900</v>
      </c>
      <c r="E572" s="31" t="s">
        <v>29</v>
      </c>
      <c r="F572" s="31">
        <v>8</v>
      </c>
      <c r="G572" s="103">
        <v>0</v>
      </c>
      <c r="H572" s="103">
        <v>0</v>
      </c>
      <c r="I572" s="103">
        <v>0</v>
      </c>
      <c r="J572" s="103">
        <v>0</v>
      </c>
      <c r="K572" s="31">
        <f t="shared" si="72"/>
        <v>0</v>
      </c>
      <c r="L572" s="31">
        <f t="shared" si="68"/>
        <v>0</v>
      </c>
      <c r="M572" s="31">
        <f t="shared" si="69"/>
        <v>0</v>
      </c>
      <c r="N572" s="31">
        <f t="shared" si="70"/>
        <v>0</v>
      </c>
      <c r="O572" s="31">
        <f t="shared" si="71"/>
        <v>0</v>
      </c>
      <c r="P572" s="31">
        <f t="shared" si="73"/>
        <v>0</v>
      </c>
      <c r="Q572" s="31">
        <f t="shared" si="74"/>
        <v>0</v>
      </c>
      <c r="R572" s="61">
        <f t="shared" si="75"/>
        <v>0</v>
      </c>
    </row>
    <row r="573" spans="1:18" ht="15" hidden="1" customHeight="1" x14ac:dyDescent="0.25">
      <c r="A573" s="102">
        <v>41022</v>
      </c>
      <c r="B573" s="59" t="s">
        <v>73</v>
      </c>
      <c r="C573" s="60">
        <v>900</v>
      </c>
      <c r="D573" s="60">
        <v>915</v>
      </c>
      <c r="E573" s="31" t="s">
        <v>29</v>
      </c>
      <c r="F573" s="31">
        <v>8</v>
      </c>
      <c r="G573" s="103">
        <v>0</v>
      </c>
      <c r="H573" s="103">
        <v>0</v>
      </c>
      <c r="I573" s="103">
        <v>0</v>
      </c>
      <c r="J573" s="103">
        <v>0</v>
      </c>
      <c r="K573" s="31">
        <f t="shared" si="72"/>
        <v>0</v>
      </c>
      <c r="L573" s="31">
        <f t="shared" si="68"/>
        <v>0</v>
      </c>
      <c r="M573" s="31">
        <f t="shared" si="69"/>
        <v>0</v>
      </c>
      <c r="N573" s="31">
        <f t="shared" si="70"/>
        <v>0</v>
      </c>
      <c r="O573" s="31">
        <f t="shared" si="71"/>
        <v>0</v>
      </c>
      <c r="P573" s="31">
        <f t="shared" si="73"/>
        <v>0</v>
      </c>
      <c r="Q573" s="31">
        <f t="shared" si="74"/>
        <v>0</v>
      </c>
      <c r="R573" s="61">
        <f t="shared" si="75"/>
        <v>0</v>
      </c>
    </row>
    <row r="574" spans="1:18" ht="15" hidden="1" customHeight="1" x14ac:dyDescent="0.25">
      <c r="A574" s="102">
        <v>41022</v>
      </c>
      <c r="B574" s="59" t="s">
        <v>73</v>
      </c>
      <c r="C574" s="60">
        <v>915</v>
      </c>
      <c r="D574" s="60">
        <v>930</v>
      </c>
      <c r="E574" s="31" t="s">
        <v>29</v>
      </c>
      <c r="F574" s="31">
        <v>8</v>
      </c>
      <c r="G574" s="103">
        <v>0</v>
      </c>
      <c r="H574" s="103">
        <v>0</v>
      </c>
      <c r="I574" s="103">
        <v>0</v>
      </c>
      <c r="J574" s="103">
        <v>0</v>
      </c>
      <c r="K574" s="31">
        <f t="shared" si="72"/>
        <v>0</v>
      </c>
      <c r="L574" s="31">
        <f t="shared" si="68"/>
        <v>0</v>
      </c>
      <c r="M574" s="31">
        <f t="shared" si="69"/>
        <v>0</v>
      </c>
      <c r="N574" s="31">
        <f t="shared" si="70"/>
        <v>0</v>
      </c>
      <c r="O574" s="31">
        <f t="shared" si="71"/>
        <v>0</v>
      </c>
      <c r="P574" s="31">
        <f t="shared" si="73"/>
        <v>0</v>
      </c>
      <c r="Q574" s="31">
        <f t="shared" si="74"/>
        <v>0</v>
      </c>
      <c r="R574" s="61">
        <f t="shared" si="75"/>
        <v>0</v>
      </c>
    </row>
    <row r="575" spans="1:18" ht="15" hidden="1" customHeight="1" x14ac:dyDescent="0.25">
      <c r="A575" s="102">
        <v>41022</v>
      </c>
      <c r="B575" s="59" t="s">
        <v>73</v>
      </c>
      <c r="C575" s="60">
        <v>930</v>
      </c>
      <c r="D575" s="60">
        <v>945</v>
      </c>
      <c r="E575" s="31" t="s">
        <v>29</v>
      </c>
      <c r="F575" s="31">
        <v>8</v>
      </c>
      <c r="G575" s="103">
        <v>0</v>
      </c>
      <c r="H575" s="103">
        <v>0</v>
      </c>
      <c r="I575" s="103">
        <v>0</v>
      </c>
      <c r="J575" s="103">
        <v>0</v>
      </c>
      <c r="K575" s="31">
        <f t="shared" si="72"/>
        <v>0</v>
      </c>
      <c r="L575" s="31">
        <f t="shared" si="68"/>
        <v>0</v>
      </c>
      <c r="M575" s="31">
        <f t="shared" si="69"/>
        <v>0</v>
      </c>
      <c r="N575" s="31">
        <f t="shared" si="70"/>
        <v>0</v>
      </c>
      <c r="O575" s="31">
        <f t="shared" si="71"/>
        <v>0</v>
      </c>
      <c r="P575" s="31">
        <f t="shared" si="73"/>
        <v>0</v>
      </c>
      <c r="Q575" s="31">
        <f t="shared" si="74"/>
        <v>0</v>
      </c>
      <c r="R575" s="61">
        <f t="shared" si="75"/>
        <v>0</v>
      </c>
    </row>
    <row r="576" spans="1:18" ht="15" hidden="1" customHeight="1" x14ac:dyDescent="0.25">
      <c r="A576" s="102">
        <v>41022</v>
      </c>
      <c r="B576" s="59" t="s">
        <v>73</v>
      </c>
      <c r="C576" s="60">
        <v>945</v>
      </c>
      <c r="D576" s="60">
        <v>1000</v>
      </c>
      <c r="E576" s="31" t="s">
        <v>29</v>
      </c>
      <c r="F576" s="31">
        <v>8</v>
      </c>
      <c r="G576" s="103">
        <v>0</v>
      </c>
      <c r="H576" s="103">
        <v>0</v>
      </c>
      <c r="I576" s="103">
        <v>0</v>
      </c>
      <c r="J576" s="103">
        <v>0</v>
      </c>
      <c r="K576" s="31">
        <f t="shared" si="72"/>
        <v>0</v>
      </c>
      <c r="L576" s="31">
        <f t="shared" si="68"/>
        <v>0</v>
      </c>
      <c r="M576" s="31">
        <f t="shared" si="69"/>
        <v>0</v>
      </c>
      <c r="N576" s="31">
        <f t="shared" si="70"/>
        <v>0</v>
      </c>
      <c r="O576" s="31">
        <f t="shared" si="71"/>
        <v>0</v>
      </c>
      <c r="P576" s="31">
        <f t="shared" si="73"/>
        <v>0</v>
      </c>
      <c r="Q576" s="31">
        <f t="shared" si="74"/>
        <v>0</v>
      </c>
      <c r="R576" s="61">
        <f t="shared" si="75"/>
        <v>0</v>
      </c>
    </row>
    <row r="577" spans="1:18" ht="15" hidden="1" customHeight="1" x14ac:dyDescent="0.25">
      <c r="A577" s="102">
        <v>41022</v>
      </c>
      <c r="B577" s="59" t="s">
        <v>73</v>
      </c>
      <c r="C577" s="60">
        <v>1000</v>
      </c>
      <c r="D577" s="60">
        <v>1015</v>
      </c>
      <c r="E577" s="31" t="s">
        <v>29</v>
      </c>
      <c r="F577" s="31">
        <v>8</v>
      </c>
      <c r="G577" s="103">
        <v>0</v>
      </c>
      <c r="H577" s="103">
        <v>0</v>
      </c>
      <c r="I577" s="103">
        <v>0</v>
      </c>
      <c r="J577" s="103">
        <v>0</v>
      </c>
      <c r="K577" s="31">
        <f t="shared" si="72"/>
        <v>0</v>
      </c>
      <c r="L577" s="31">
        <f t="shared" si="68"/>
        <v>0</v>
      </c>
      <c r="M577" s="31">
        <f t="shared" si="69"/>
        <v>0</v>
      </c>
      <c r="N577" s="31">
        <f t="shared" si="70"/>
        <v>0</v>
      </c>
      <c r="O577" s="31">
        <f t="shared" si="71"/>
        <v>0</v>
      </c>
      <c r="P577" s="31">
        <f t="shared" si="73"/>
        <v>0</v>
      </c>
      <c r="Q577" s="31">
        <f t="shared" si="74"/>
        <v>0</v>
      </c>
      <c r="R577" s="61">
        <f t="shared" si="75"/>
        <v>0</v>
      </c>
    </row>
    <row r="578" spans="1:18" ht="15" hidden="1" customHeight="1" x14ac:dyDescent="0.25">
      <c r="A578" s="102">
        <v>41022</v>
      </c>
      <c r="B578" s="59" t="s">
        <v>73</v>
      </c>
      <c r="C578" s="60">
        <v>1015</v>
      </c>
      <c r="D578" s="60">
        <v>1030</v>
      </c>
      <c r="E578" s="31" t="s">
        <v>29</v>
      </c>
      <c r="F578" s="31">
        <v>8</v>
      </c>
      <c r="G578" s="103">
        <v>0</v>
      </c>
      <c r="H578" s="103">
        <v>0</v>
      </c>
      <c r="I578" s="103">
        <v>0</v>
      </c>
      <c r="J578" s="103">
        <v>0</v>
      </c>
      <c r="K578" s="31">
        <f t="shared" si="72"/>
        <v>0</v>
      </c>
      <c r="L578" s="31">
        <f t="shared" si="68"/>
        <v>0</v>
      </c>
      <c r="M578" s="31">
        <f t="shared" si="69"/>
        <v>0</v>
      </c>
      <c r="N578" s="31">
        <f t="shared" si="70"/>
        <v>0</v>
      </c>
      <c r="O578" s="31">
        <f t="shared" si="71"/>
        <v>0</v>
      </c>
      <c r="P578" s="31">
        <f t="shared" si="73"/>
        <v>0</v>
      </c>
      <c r="Q578" s="31">
        <f t="shared" si="74"/>
        <v>0</v>
      </c>
      <c r="R578" s="61">
        <f t="shared" si="75"/>
        <v>0</v>
      </c>
    </row>
    <row r="579" spans="1:18" ht="15" hidden="1" customHeight="1" x14ac:dyDescent="0.25">
      <c r="A579" s="102">
        <v>41022</v>
      </c>
      <c r="B579" s="59" t="s">
        <v>73</v>
      </c>
      <c r="C579" s="60">
        <v>1030</v>
      </c>
      <c r="D579" s="60">
        <v>1045</v>
      </c>
      <c r="E579" s="31" t="s">
        <v>29</v>
      </c>
      <c r="F579" s="31">
        <v>8</v>
      </c>
      <c r="G579" s="103">
        <v>0</v>
      </c>
      <c r="H579" s="103">
        <v>0</v>
      </c>
      <c r="I579" s="103">
        <v>0</v>
      </c>
      <c r="J579" s="103">
        <v>0</v>
      </c>
      <c r="K579" s="31">
        <f t="shared" si="72"/>
        <v>0</v>
      </c>
      <c r="L579" s="31">
        <f t="shared" si="68"/>
        <v>0</v>
      </c>
      <c r="M579" s="31">
        <f t="shared" si="69"/>
        <v>0</v>
      </c>
      <c r="N579" s="31">
        <f t="shared" si="70"/>
        <v>0</v>
      </c>
      <c r="O579" s="31">
        <f t="shared" si="71"/>
        <v>0</v>
      </c>
      <c r="P579" s="31">
        <f t="shared" si="73"/>
        <v>0</v>
      </c>
      <c r="Q579" s="31">
        <f t="shared" si="74"/>
        <v>0</v>
      </c>
      <c r="R579" s="61">
        <f t="shared" si="75"/>
        <v>0</v>
      </c>
    </row>
    <row r="580" spans="1:18" ht="15" hidden="1" customHeight="1" x14ac:dyDescent="0.25">
      <c r="A580" s="102">
        <v>41022</v>
      </c>
      <c r="B580" s="59" t="s">
        <v>73</v>
      </c>
      <c r="C580" s="60">
        <v>1045</v>
      </c>
      <c r="D580" s="60">
        <v>1100</v>
      </c>
      <c r="E580" s="31" t="s">
        <v>29</v>
      </c>
      <c r="F580" s="31">
        <v>8</v>
      </c>
      <c r="G580" s="103">
        <v>0</v>
      </c>
      <c r="H580" s="103">
        <v>0</v>
      </c>
      <c r="I580" s="103">
        <v>0</v>
      </c>
      <c r="J580" s="103">
        <v>0</v>
      </c>
      <c r="K580" s="31">
        <f t="shared" si="72"/>
        <v>0</v>
      </c>
      <c r="L580" s="31">
        <f t="shared" si="68"/>
        <v>0</v>
      </c>
      <c r="M580" s="31">
        <f t="shared" si="69"/>
        <v>0</v>
      </c>
      <c r="N580" s="31">
        <f t="shared" si="70"/>
        <v>0</v>
      </c>
      <c r="O580" s="31">
        <f t="shared" si="71"/>
        <v>0</v>
      </c>
      <c r="P580" s="31">
        <f t="shared" si="73"/>
        <v>0</v>
      </c>
      <c r="Q580" s="31">
        <f t="shared" si="74"/>
        <v>0</v>
      </c>
      <c r="R580" s="61">
        <f t="shared" si="75"/>
        <v>0</v>
      </c>
    </row>
    <row r="581" spans="1:18" ht="15" hidden="1" customHeight="1" x14ac:dyDescent="0.25">
      <c r="A581" s="102">
        <v>41022</v>
      </c>
      <c r="B581" s="59" t="s">
        <v>73</v>
      </c>
      <c r="C581" s="60">
        <v>1100</v>
      </c>
      <c r="D581" s="60">
        <v>1115</v>
      </c>
      <c r="E581" s="31" t="s">
        <v>29</v>
      </c>
      <c r="F581" s="31">
        <v>8</v>
      </c>
      <c r="G581" s="103">
        <v>0</v>
      </c>
      <c r="H581" s="103">
        <v>0</v>
      </c>
      <c r="I581" s="103">
        <v>0</v>
      </c>
      <c r="J581" s="103">
        <v>0</v>
      </c>
      <c r="K581" s="31">
        <f t="shared" si="72"/>
        <v>0</v>
      </c>
      <c r="L581" s="31">
        <f t="shared" si="68"/>
        <v>0</v>
      </c>
      <c r="M581" s="31">
        <f t="shared" si="69"/>
        <v>0</v>
      </c>
      <c r="N581" s="31">
        <f t="shared" si="70"/>
        <v>0</v>
      </c>
      <c r="O581" s="31">
        <f t="shared" si="71"/>
        <v>0</v>
      </c>
      <c r="P581" s="31">
        <f t="shared" si="73"/>
        <v>0</v>
      </c>
      <c r="Q581" s="31">
        <f t="shared" si="74"/>
        <v>0</v>
      </c>
      <c r="R581" s="61">
        <f t="shared" si="75"/>
        <v>0</v>
      </c>
    </row>
    <row r="582" spans="1:18" ht="15" hidden="1" customHeight="1" x14ac:dyDescent="0.25">
      <c r="A582" s="102">
        <v>41022</v>
      </c>
      <c r="B582" s="59" t="s">
        <v>73</v>
      </c>
      <c r="C582" s="60">
        <v>1115</v>
      </c>
      <c r="D582" s="60">
        <v>1130</v>
      </c>
      <c r="E582" s="31" t="s">
        <v>29</v>
      </c>
      <c r="F582" s="31">
        <v>8</v>
      </c>
      <c r="G582" s="103">
        <v>0</v>
      </c>
      <c r="H582" s="103">
        <v>0</v>
      </c>
      <c r="I582" s="103">
        <v>0</v>
      </c>
      <c r="J582" s="103">
        <v>0</v>
      </c>
      <c r="K582" s="31">
        <f t="shared" si="72"/>
        <v>0</v>
      </c>
      <c r="L582" s="31">
        <f t="shared" si="68"/>
        <v>0</v>
      </c>
      <c r="M582" s="31">
        <f t="shared" si="69"/>
        <v>0</v>
      </c>
      <c r="N582" s="31">
        <f t="shared" si="70"/>
        <v>0</v>
      </c>
      <c r="O582" s="31">
        <f t="shared" si="71"/>
        <v>0</v>
      </c>
      <c r="P582" s="31">
        <f t="shared" si="73"/>
        <v>0</v>
      </c>
      <c r="Q582" s="31">
        <f t="shared" si="74"/>
        <v>0</v>
      </c>
      <c r="R582" s="61">
        <f t="shared" si="75"/>
        <v>0</v>
      </c>
    </row>
    <row r="583" spans="1:18" ht="15" hidden="1" customHeight="1" x14ac:dyDescent="0.25">
      <c r="A583" s="102">
        <v>41022</v>
      </c>
      <c r="B583" s="59" t="s">
        <v>73</v>
      </c>
      <c r="C583" s="60">
        <v>1130</v>
      </c>
      <c r="D583" s="60">
        <v>1145</v>
      </c>
      <c r="E583" s="31" t="s">
        <v>29</v>
      </c>
      <c r="F583" s="31">
        <v>8</v>
      </c>
      <c r="G583" s="103">
        <v>0</v>
      </c>
      <c r="H583" s="103">
        <v>0</v>
      </c>
      <c r="I583" s="103">
        <v>0</v>
      </c>
      <c r="J583" s="103">
        <v>0</v>
      </c>
      <c r="K583" s="31">
        <f t="shared" si="72"/>
        <v>0</v>
      </c>
      <c r="L583" s="31">
        <f t="shared" si="68"/>
        <v>0</v>
      </c>
      <c r="M583" s="31">
        <f t="shared" si="69"/>
        <v>0</v>
      </c>
      <c r="N583" s="31">
        <f t="shared" si="70"/>
        <v>0</v>
      </c>
      <c r="O583" s="31">
        <f t="shared" si="71"/>
        <v>0</v>
      </c>
      <c r="P583" s="31">
        <f t="shared" si="73"/>
        <v>0</v>
      </c>
      <c r="Q583" s="31">
        <f t="shared" si="74"/>
        <v>0</v>
      </c>
      <c r="R583" s="61">
        <f t="shared" si="75"/>
        <v>0</v>
      </c>
    </row>
    <row r="584" spans="1:18" ht="15" hidden="1" customHeight="1" x14ac:dyDescent="0.25">
      <c r="A584" s="102">
        <v>41022</v>
      </c>
      <c r="B584" s="59" t="s">
        <v>73</v>
      </c>
      <c r="C584" s="60">
        <v>1145</v>
      </c>
      <c r="D584" s="60">
        <v>1200</v>
      </c>
      <c r="E584" s="31" t="s">
        <v>29</v>
      </c>
      <c r="F584" s="31">
        <v>8</v>
      </c>
      <c r="G584" s="103">
        <v>0</v>
      </c>
      <c r="H584" s="103">
        <v>0</v>
      </c>
      <c r="I584" s="103">
        <v>0</v>
      </c>
      <c r="J584" s="103">
        <v>0</v>
      </c>
      <c r="K584" s="31">
        <f t="shared" si="72"/>
        <v>0</v>
      </c>
      <c r="L584" s="31">
        <f t="shared" si="68"/>
        <v>0</v>
      </c>
      <c r="M584" s="31">
        <f t="shared" si="69"/>
        <v>0</v>
      </c>
      <c r="N584" s="31">
        <f t="shared" si="70"/>
        <v>0</v>
      </c>
      <c r="O584" s="31">
        <f t="shared" si="71"/>
        <v>0</v>
      </c>
      <c r="P584" s="31">
        <f t="shared" si="73"/>
        <v>0</v>
      </c>
      <c r="Q584" s="31">
        <f t="shared" si="74"/>
        <v>0</v>
      </c>
      <c r="R584" s="61">
        <f t="shared" si="75"/>
        <v>0</v>
      </c>
    </row>
    <row r="585" spans="1:18" ht="15" hidden="1" customHeight="1" x14ac:dyDescent="0.25">
      <c r="A585" s="102">
        <v>41022</v>
      </c>
      <c r="B585" s="59" t="s">
        <v>73</v>
      </c>
      <c r="C585" s="60">
        <v>1200</v>
      </c>
      <c r="D585" s="60">
        <v>1215</v>
      </c>
      <c r="E585" s="31" t="s">
        <v>29</v>
      </c>
      <c r="F585" s="31">
        <v>8</v>
      </c>
      <c r="G585" s="103">
        <v>0</v>
      </c>
      <c r="H585" s="103">
        <v>0</v>
      </c>
      <c r="I585" s="103">
        <v>0</v>
      </c>
      <c r="J585" s="103">
        <v>0</v>
      </c>
      <c r="K585" s="31">
        <f t="shared" si="72"/>
        <v>0</v>
      </c>
      <c r="L585" s="31">
        <f t="shared" si="68"/>
        <v>0</v>
      </c>
      <c r="M585" s="31">
        <f t="shared" si="69"/>
        <v>0</v>
      </c>
      <c r="N585" s="31">
        <f t="shared" si="70"/>
        <v>0</v>
      </c>
      <c r="O585" s="31">
        <f t="shared" si="71"/>
        <v>0</v>
      </c>
      <c r="P585" s="31">
        <f t="shared" si="73"/>
        <v>0</v>
      </c>
      <c r="Q585" s="31">
        <f t="shared" si="74"/>
        <v>0</v>
      </c>
      <c r="R585" s="61">
        <f t="shared" si="75"/>
        <v>0</v>
      </c>
    </row>
    <row r="586" spans="1:18" ht="15" hidden="1" customHeight="1" x14ac:dyDescent="0.25">
      <c r="A586" s="102">
        <v>41022</v>
      </c>
      <c r="B586" s="59" t="s">
        <v>73</v>
      </c>
      <c r="C586" s="60">
        <v>1215</v>
      </c>
      <c r="D586" s="60">
        <v>1230</v>
      </c>
      <c r="E586" s="31" t="s">
        <v>29</v>
      </c>
      <c r="F586" s="31">
        <v>8</v>
      </c>
      <c r="G586" s="103">
        <v>0</v>
      </c>
      <c r="H586" s="103">
        <v>0</v>
      </c>
      <c r="I586" s="103">
        <v>0</v>
      </c>
      <c r="J586" s="103">
        <v>0</v>
      </c>
      <c r="K586" s="31">
        <f t="shared" si="72"/>
        <v>0</v>
      </c>
      <c r="L586" s="31">
        <f t="shared" si="68"/>
        <v>0</v>
      </c>
      <c r="M586" s="31">
        <f t="shared" si="69"/>
        <v>0</v>
      </c>
      <c r="N586" s="31">
        <f t="shared" si="70"/>
        <v>0</v>
      </c>
      <c r="O586" s="31">
        <f t="shared" si="71"/>
        <v>0</v>
      </c>
      <c r="P586" s="31">
        <f t="shared" si="73"/>
        <v>0</v>
      </c>
      <c r="Q586" s="31">
        <f t="shared" si="74"/>
        <v>0</v>
      </c>
      <c r="R586" s="61">
        <f t="shared" si="75"/>
        <v>0</v>
      </c>
    </row>
    <row r="587" spans="1:18" ht="15" hidden="1" customHeight="1" x14ac:dyDescent="0.25">
      <c r="A587" s="102">
        <v>41022</v>
      </c>
      <c r="B587" s="59" t="s">
        <v>73</v>
      </c>
      <c r="C587" s="60">
        <v>1230</v>
      </c>
      <c r="D587" s="60">
        <v>1245</v>
      </c>
      <c r="E587" s="31" t="s">
        <v>29</v>
      </c>
      <c r="F587" s="31">
        <v>8</v>
      </c>
      <c r="G587" s="103">
        <v>0</v>
      </c>
      <c r="H587" s="103">
        <v>0</v>
      </c>
      <c r="I587" s="103">
        <v>0</v>
      </c>
      <c r="J587" s="103">
        <v>0</v>
      </c>
      <c r="K587" s="31">
        <f t="shared" si="72"/>
        <v>0</v>
      </c>
      <c r="L587" s="31">
        <f t="shared" si="68"/>
        <v>0</v>
      </c>
      <c r="M587" s="31">
        <f t="shared" si="69"/>
        <v>0</v>
      </c>
      <c r="N587" s="31">
        <f t="shared" si="70"/>
        <v>0</v>
      </c>
      <c r="O587" s="31">
        <f t="shared" si="71"/>
        <v>0</v>
      </c>
      <c r="P587" s="31">
        <f t="shared" si="73"/>
        <v>0</v>
      </c>
      <c r="Q587" s="31">
        <f t="shared" si="74"/>
        <v>0</v>
      </c>
      <c r="R587" s="61">
        <f t="shared" si="75"/>
        <v>0</v>
      </c>
    </row>
    <row r="588" spans="1:18" ht="15" hidden="1" customHeight="1" x14ac:dyDescent="0.25">
      <c r="A588" s="102">
        <v>41022</v>
      </c>
      <c r="B588" s="59" t="s">
        <v>73</v>
      </c>
      <c r="C588" s="60">
        <v>1245</v>
      </c>
      <c r="D588" s="60">
        <v>1300</v>
      </c>
      <c r="E588" s="31" t="s">
        <v>29</v>
      </c>
      <c r="F588" s="31">
        <v>8</v>
      </c>
      <c r="G588" s="103">
        <v>0</v>
      </c>
      <c r="H588" s="103">
        <v>0</v>
      </c>
      <c r="I588" s="103">
        <v>0</v>
      </c>
      <c r="J588" s="103">
        <v>0</v>
      </c>
      <c r="K588" s="31">
        <f t="shared" si="72"/>
        <v>0</v>
      </c>
      <c r="L588" s="31">
        <f t="shared" si="68"/>
        <v>0</v>
      </c>
      <c r="M588" s="31">
        <f t="shared" si="69"/>
        <v>0</v>
      </c>
      <c r="N588" s="31">
        <f t="shared" si="70"/>
        <v>0</v>
      </c>
      <c r="O588" s="31">
        <f t="shared" si="71"/>
        <v>0</v>
      </c>
      <c r="P588" s="31">
        <f t="shared" si="73"/>
        <v>0</v>
      </c>
      <c r="Q588" s="31">
        <f t="shared" si="74"/>
        <v>0</v>
      </c>
      <c r="R588" s="61">
        <f t="shared" si="75"/>
        <v>0</v>
      </c>
    </row>
    <row r="589" spans="1:18" ht="15" hidden="1" customHeight="1" x14ac:dyDescent="0.25">
      <c r="A589" s="102">
        <v>41022</v>
      </c>
      <c r="B589" s="59" t="s">
        <v>73</v>
      </c>
      <c r="C589" s="60">
        <v>1300</v>
      </c>
      <c r="D589" s="60">
        <v>1315</v>
      </c>
      <c r="E589" s="31" t="s">
        <v>29</v>
      </c>
      <c r="F589" s="31">
        <v>8</v>
      </c>
      <c r="G589" s="103">
        <v>0</v>
      </c>
      <c r="H589" s="103">
        <v>0</v>
      </c>
      <c r="I589" s="103">
        <v>0</v>
      </c>
      <c r="J589" s="103">
        <v>0</v>
      </c>
      <c r="K589" s="31">
        <f t="shared" si="72"/>
        <v>0</v>
      </c>
      <c r="L589" s="31">
        <f t="shared" si="68"/>
        <v>0</v>
      </c>
      <c r="M589" s="31">
        <f t="shared" si="69"/>
        <v>0</v>
      </c>
      <c r="N589" s="31">
        <f t="shared" si="70"/>
        <v>0</v>
      </c>
      <c r="O589" s="31">
        <f t="shared" si="71"/>
        <v>0</v>
      </c>
      <c r="P589" s="31">
        <f t="shared" si="73"/>
        <v>0</v>
      </c>
      <c r="Q589" s="31">
        <f t="shared" si="74"/>
        <v>0</v>
      </c>
      <c r="R589" s="61">
        <f t="shared" si="75"/>
        <v>0</v>
      </c>
    </row>
    <row r="590" spans="1:18" ht="15" hidden="1" customHeight="1" x14ac:dyDescent="0.25">
      <c r="A590" s="102">
        <v>41022</v>
      </c>
      <c r="B590" s="59" t="s">
        <v>73</v>
      </c>
      <c r="C590" s="60">
        <v>1315</v>
      </c>
      <c r="D590" s="60">
        <v>1330</v>
      </c>
      <c r="E590" s="31" t="s">
        <v>29</v>
      </c>
      <c r="F590" s="31">
        <v>8</v>
      </c>
      <c r="G590" s="103">
        <v>0</v>
      </c>
      <c r="H590" s="103">
        <v>0</v>
      </c>
      <c r="I590" s="103">
        <v>0</v>
      </c>
      <c r="J590" s="103">
        <v>0</v>
      </c>
      <c r="K590" s="31">
        <f t="shared" si="72"/>
        <v>0</v>
      </c>
      <c r="L590" s="31">
        <f t="shared" si="68"/>
        <v>0</v>
      </c>
      <c r="M590" s="31">
        <f t="shared" si="69"/>
        <v>0</v>
      </c>
      <c r="N590" s="31">
        <f t="shared" si="70"/>
        <v>0</v>
      </c>
      <c r="O590" s="31">
        <f t="shared" si="71"/>
        <v>0</v>
      </c>
      <c r="P590" s="31">
        <f t="shared" si="73"/>
        <v>0</v>
      </c>
      <c r="Q590" s="31">
        <f t="shared" si="74"/>
        <v>0</v>
      </c>
      <c r="R590" s="61">
        <f t="shared" si="75"/>
        <v>0</v>
      </c>
    </row>
    <row r="591" spans="1:18" ht="15" hidden="1" customHeight="1" x14ac:dyDescent="0.25">
      <c r="A591" s="102">
        <v>41022</v>
      </c>
      <c r="B591" s="59" t="s">
        <v>73</v>
      </c>
      <c r="C591" s="60">
        <v>1330</v>
      </c>
      <c r="D591" s="60">
        <v>1345</v>
      </c>
      <c r="E591" s="31" t="s">
        <v>29</v>
      </c>
      <c r="F591" s="31">
        <v>8</v>
      </c>
      <c r="G591" s="103">
        <v>0</v>
      </c>
      <c r="H591" s="103">
        <v>0</v>
      </c>
      <c r="I591" s="103">
        <v>0</v>
      </c>
      <c r="J591" s="103">
        <v>0</v>
      </c>
      <c r="K591" s="31">
        <f t="shared" si="72"/>
        <v>0</v>
      </c>
      <c r="L591" s="31">
        <f t="shared" si="68"/>
        <v>0</v>
      </c>
      <c r="M591" s="31">
        <f t="shared" si="69"/>
        <v>0</v>
      </c>
      <c r="N591" s="31">
        <f t="shared" si="70"/>
        <v>0</v>
      </c>
      <c r="O591" s="31">
        <f t="shared" si="71"/>
        <v>0</v>
      </c>
      <c r="P591" s="31">
        <f t="shared" si="73"/>
        <v>0</v>
      </c>
      <c r="Q591" s="31">
        <f t="shared" si="74"/>
        <v>0</v>
      </c>
      <c r="R591" s="61">
        <f t="shared" si="75"/>
        <v>0</v>
      </c>
    </row>
    <row r="592" spans="1:18" ht="15" hidden="1" customHeight="1" x14ac:dyDescent="0.25">
      <c r="A592" s="102">
        <v>41022</v>
      </c>
      <c r="B592" s="59" t="s">
        <v>73</v>
      </c>
      <c r="C592" s="60">
        <v>1345</v>
      </c>
      <c r="D592" s="60">
        <v>1400</v>
      </c>
      <c r="E592" s="31" t="s">
        <v>29</v>
      </c>
      <c r="F592" s="31">
        <v>8</v>
      </c>
      <c r="G592" s="103">
        <v>0</v>
      </c>
      <c r="H592" s="103">
        <v>0</v>
      </c>
      <c r="I592" s="103">
        <v>0</v>
      </c>
      <c r="J592" s="103">
        <v>0</v>
      </c>
      <c r="K592" s="31">
        <f t="shared" si="72"/>
        <v>0</v>
      </c>
      <c r="L592" s="31">
        <f t="shared" si="68"/>
        <v>0</v>
      </c>
      <c r="M592" s="31">
        <f t="shared" si="69"/>
        <v>0</v>
      </c>
      <c r="N592" s="31">
        <f t="shared" si="70"/>
        <v>0</v>
      </c>
      <c r="O592" s="31">
        <f t="shared" si="71"/>
        <v>0</v>
      </c>
      <c r="P592" s="31">
        <f t="shared" si="73"/>
        <v>0</v>
      </c>
      <c r="Q592" s="31">
        <f t="shared" si="74"/>
        <v>0</v>
      </c>
      <c r="R592" s="61">
        <f t="shared" si="75"/>
        <v>0</v>
      </c>
    </row>
    <row r="593" spans="1:18" ht="15" hidden="1" customHeight="1" x14ac:dyDescent="0.25">
      <c r="A593" s="102">
        <v>41022</v>
      </c>
      <c r="B593" s="59" t="s">
        <v>73</v>
      </c>
      <c r="C593" s="60">
        <v>1400</v>
      </c>
      <c r="D593" s="60">
        <v>1415</v>
      </c>
      <c r="E593" s="31" t="s">
        <v>29</v>
      </c>
      <c r="F593" s="31">
        <v>8</v>
      </c>
      <c r="G593" s="103">
        <v>0</v>
      </c>
      <c r="H593" s="103">
        <v>0</v>
      </c>
      <c r="I593" s="103">
        <v>0</v>
      </c>
      <c r="J593" s="103">
        <v>0</v>
      </c>
      <c r="K593" s="31">
        <f t="shared" si="72"/>
        <v>0</v>
      </c>
      <c r="L593" s="31">
        <f t="shared" ref="L593:L656" si="76">ROUNDUP(G593*$C$3,0)</f>
        <v>0</v>
      </c>
      <c r="M593" s="31">
        <f t="shared" ref="M593:M656" si="77">ROUNDUP($C$7*H593,0)</f>
        <v>0</v>
      </c>
      <c r="N593" s="31">
        <f t="shared" ref="N593:N656" si="78">ROUNDUP(I593*$C$10,0)</f>
        <v>0</v>
      </c>
      <c r="O593" s="31">
        <f t="shared" ref="O593:O656" si="79">ROUNDUP(J593*$C$11,0)</f>
        <v>0</v>
      </c>
      <c r="P593" s="31">
        <f t="shared" si="73"/>
        <v>0</v>
      </c>
      <c r="Q593" s="31">
        <f t="shared" si="74"/>
        <v>0</v>
      </c>
      <c r="R593" s="61">
        <f t="shared" si="75"/>
        <v>0</v>
      </c>
    </row>
    <row r="594" spans="1:18" ht="15" hidden="1" customHeight="1" x14ac:dyDescent="0.25">
      <c r="A594" s="102">
        <v>41022</v>
      </c>
      <c r="B594" s="59" t="s">
        <v>73</v>
      </c>
      <c r="C594" s="60">
        <v>1415</v>
      </c>
      <c r="D594" s="60">
        <v>1430</v>
      </c>
      <c r="E594" s="31" t="s">
        <v>29</v>
      </c>
      <c r="F594" s="31">
        <v>8</v>
      </c>
      <c r="G594" s="103">
        <v>0</v>
      </c>
      <c r="H594" s="103">
        <v>0</v>
      </c>
      <c r="I594" s="103">
        <v>0</v>
      </c>
      <c r="J594" s="103">
        <v>0</v>
      </c>
      <c r="K594" s="31">
        <f t="shared" si="72"/>
        <v>0</v>
      </c>
      <c r="L594" s="31">
        <f t="shared" si="76"/>
        <v>0</v>
      </c>
      <c r="M594" s="31">
        <f t="shared" si="77"/>
        <v>0</v>
      </c>
      <c r="N594" s="31">
        <f t="shared" si="78"/>
        <v>0</v>
      </c>
      <c r="O594" s="31">
        <f t="shared" si="79"/>
        <v>0</v>
      </c>
      <c r="P594" s="31">
        <f t="shared" si="73"/>
        <v>0</v>
      </c>
      <c r="Q594" s="31">
        <f t="shared" si="74"/>
        <v>0</v>
      </c>
      <c r="R594" s="61">
        <f t="shared" si="75"/>
        <v>0</v>
      </c>
    </row>
    <row r="595" spans="1:18" ht="15" hidden="1" customHeight="1" x14ac:dyDescent="0.25">
      <c r="A595" s="102">
        <v>41022</v>
      </c>
      <c r="B595" s="59" t="s">
        <v>73</v>
      </c>
      <c r="C595" s="60">
        <v>1430</v>
      </c>
      <c r="D595" s="60">
        <v>1445</v>
      </c>
      <c r="E595" s="31" t="s">
        <v>29</v>
      </c>
      <c r="F595" s="31">
        <v>8</v>
      </c>
      <c r="G595" s="103">
        <v>0</v>
      </c>
      <c r="H595" s="103">
        <v>0</v>
      </c>
      <c r="I595" s="103">
        <v>0</v>
      </c>
      <c r="J595" s="103">
        <v>0</v>
      </c>
      <c r="K595" s="31">
        <f t="shared" si="72"/>
        <v>0</v>
      </c>
      <c r="L595" s="31">
        <f t="shared" si="76"/>
        <v>0</v>
      </c>
      <c r="M595" s="31">
        <f t="shared" si="77"/>
        <v>0</v>
      </c>
      <c r="N595" s="31">
        <f t="shared" si="78"/>
        <v>0</v>
      </c>
      <c r="O595" s="31">
        <f t="shared" si="79"/>
        <v>0</v>
      </c>
      <c r="P595" s="31">
        <f t="shared" si="73"/>
        <v>0</v>
      </c>
      <c r="Q595" s="31">
        <f t="shared" si="74"/>
        <v>0</v>
      </c>
      <c r="R595" s="61">
        <f t="shared" si="75"/>
        <v>0</v>
      </c>
    </row>
    <row r="596" spans="1:18" ht="15" hidden="1" customHeight="1" x14ac:dyDescent="0.25">
      <c r="A596" s="102">
        <v>41022</v>
      </c>
      <c r="B596" s="59" t="s">
        <v>73</v>
      </c>
      <c r="C596" s="60">
        <v>1445</v>
      </c>
      <c r="D596" s="60">
        <v>1500</v>
      </c>
      <c r="E596" s="31" t="s">
        <v>29</v>
      </c>
      <c r="F596" s="31">
        <v>8</v>
      </c>
      <c r="G596" s="103">
        <v>0</v>
      </c>
      <c r="H596" s="103">
        <v>0</v>
      </c>
      <c r="I596" s="103">
        <v>0</v>
      </c>
      <c r="J596" s="103">
        <v>0</v>
      </c>
      <c r="K596" s="31">
        <f t="shared" si="72"/>
        <v>0</v>
      </c>
      <c r="L596" s="31">
        <f t="shared" si="76"/>
        <v>0</v>
      </c>
      <c r="M596" s="31">
        <f t="shared" si="77"/>
        <v>0</v>
      </c>
      <c r="N596" s="31">
        <f t="shared" si="78"/>
        <v>0</v>
      </c>
      <c r="O596" s="31">
        <f t="shared" si="79"/>
        <v>0</v>
      </c>
      <c r="P596" s="31">
        <f t="shared" si="73"/>
        <v>0</v>
      </c>
      <c r="Q596" s="31">
        <f t="shared" si="74"/>
        <v>0</v>
      </c>
      <c r="R596" s="61">
        <f t="shared" si="75"/>
        <v>0</v>
      </c>
    </row>
    <row r="597" spans="1:18" ht="15" hidden="1" customHeight="1" x14ac:dyDescent="0.25">
      <c r="A597" s="102">
        <v>41022</v>
      </c>
      <c r="B597" s="59" t="s">
        <v>73</v>
      </c>
      <c r="C597" s="60">
        <v>1500</v>
      </c>
      <c r="D597" s="60">
        <v>1515</v>
      </c>
      <c r="E597" s="31" t="s">
        <v>29</v>
      </c>
      <c r="F597" s="31">
        <v>8</v>
      </c>
      <c r="G597" s="103">
        <v>0</v>
      </c>
      <c r="H597" s="103">
        <v>0</v>
      </c>
      <c r="I597" s="103">
        <v>0</v>
      </c>
      <c r="J597" s="103">
        <v>0</v>
      </c>
      <c r="K597" s="31">
        <f t="shared" si="72"/>
        <v>0</v>
      </c>
      <c r="L597" s="31">
        <f t="shared" si="76"/>
        <v>0</v>
      </c>
      <c r="M597" s="31">
        <f t="shared" si="77"/>
        <v>0</v>
      </c>
      <c r="N597" s="31">
        <f t="shared" si="78"/>
        <v>0</v>
      </c>
      <c r="O597" s="31">
        <f t="shared" si="79"/>
        <v>0</v>
      </c>
      <c r="P597" s="31">
        <f t="shared" si="73"/>
        <v>0</v>
      </c>
      <c r="Q597" s="31">
        <f t="shared" si="74"/>
        <v>0</v>
      </c>
      <c r="R597" s="61">
        <f t="shared" si="75"/>
        <v>0</v>
      </c>
    </row>
    <row r="598" spans="1:18" ht="15" hidden="1" customHeight="1" x14ac:dyDescent="0.25">
      <c r="A598" s="102">
        <v>41022</v>
      </c>
      <c r="B598" s="59" t="s">
        <v>73</v>
      </c>
      <c r="C598" s="60">
        <v>1515</v>
      </c>
      <c r="D598" s="60">
        <v>1530</v>
      </c>
      <c r="E598" s="31" t="s">
        <v>29</v>
      </c>
      <c r="F598" s="31">
        <v>8</v>
      </c>
      <c r="G598" s="103">
        <v>0</v>
      </c>
      <c r="H598" s="103">
        <v>0</v>
      </c>
      <c r="I598" s="103">
        <v>0</v>
      </c>
      <c r="J598" s="103">
        <v>0</v>
      </c>
      <c r="K598" s="31">
        <f t="shared" si="72"/>
        <v>0</v>
      </c>
      <c r="L598" s="31">
        <f t="shared" si="76"/>
        <v>0</v>
      </c>
      <c r="M598" s="31">
        <f t="shared" si="77"/>
        <v>0</v>
      </c>
      <c r="N598" s="31">
        <f t="shared" si="78"/>
        <v>0</v>
      </c>
      <c r="O598" s="31">
        <f t="shared" si="79"/>
        <v>0</v>
      </c>
      <c r="P598" s="31">
        <f t="shared" si="73"/>
        <v>0</v>
      </c>
      <c r="Q598" s="31">
        <f t="shared" si="74"/>
        <v>0</v>
      </c>
      <c r="R598" s="61">
        <f t="shared" si="75"/>
        <v>0</v>
      </c>
    </row>
    <row r="599" spans="1:18" ht="15" hidden="1" customHeight="1" x14ac:dyDescent="0.25">
      <c r="A599" s="102">
        <v>41022</v>
      </c>
      <c r="B599" s="59" t="s">
        <v>73</v>
      </c>
      <c r="C599" s="60">
        <v>1530</v>
      </c>
      <c r="D599" s="60">
        <v>1545</v>
      </c>
      <c r="E599" s="31" t="s">
        <v>29</v>
      </c>
      <c r="F599" s="31">
        <v>8</v>
      </c>
      <c r="G599" s="103">
        <v>0</v>
      </c>
      <c r="H599" s="103">
        <v>0</v>
      </c>
      <c r="I599" s="103">
        <v>0</v>
      </c>
      <c r="J599" s="103">
        <v>0</v>
      </c>
      <c r="K599" s="31">
        <f t="shared" si="72"/>
        <v>0</v>
      </c>
      <c r="L599" s="31">
        <f t="shared" si="76"/>
        <v>0</v>
      </c>
      <c r="M599" s="31">
        <f t="shared" si="77"/>
        <v>0</v>
      </c>
      <c r="N599" s="31">
        <f t="shared" si="78"/>
        <v>0</v>
      </c>
      <c r="O599" s="31">
        <f t="shared" si="79"/>
        <v>0</v>
      </c>
      <c r="P599" s="31">
        <f t="shared" si="73"/>
        <v>0</v>
      </c>
      <c r="Q599" s="31">
        <f t="shared" si="74"/>
        <v>0</v>
      </c>
      <c r="R599" s="61">
        <f t="shared" si="75"/>
        <v>0</v>
      </c>
    </row>
    <row r="600" spans="1:18" ht="15" hidden="1" customHeight="1" x14ac:dyDescent="0.25">
      <c r="A600" s="102">
        <v>41022</v>
      </c>
      <c r="B600" s="59" t="s">
        <v>73</v>
      </c>
      <c r="C600" s="60">
        <v>1545</v>
      </c>
      <c r="D600" s="60">
        <v>1600</v>
      </c>
      <c r="E600" s="31" t="s">
        <v>29</v>
      </c>
      <c r="F600" s="31">
        <v>8</v>
      </c>
      <c r="G600" s="103">
        <v>0</v>
      </c>
      <c r="H600" s="103">
        <v>0</v>
      </c>
      <c r="I600" s="103">
        <v>0</v>
      </c>
      <c r="J600" s="103">
        <v>0</v>
      </c>
      <c r="K600" s="31">
        <f t="shared" si="72"/>
        <v>0</v>
      </c>
      <c r="L600" s="31">
        <f t="shared" si="76"/>
        <v>0</v>
      </c>
      <c r="M600" s="31">
        <f t="shared" si="77"/>
        <v>0</v>
      </c>
      <c r="N600" s="31">
        <f t="shared" si="78"/>
        <v>0</v>
      </c>
      <c r="O600" s="31">
        <f t="shared" si="79"/>
        <v>0</v>
      </c>
      <c r="P600" s="31">
        <f t="shared" si="73"/>
        <v>0</v>
      </c>
      <c r="Q600" s="31">
        <f t="shared" si="74"/>
        <v>0</v>
      </c>
      <c r="R600" s="61">
        <f t="shared" si="75"/>
        <v>0</v>
      </c>
    </row>
    <row r="601" spans="1:18" ht="15" hidden="1" customHeight="1" x14ac:dyDescent="0.25">
      <c r="A601" s="102">
        <v>41022</v>
      </c>
      <c r="B601" s="59" t="s">
        <v>73</v>
      </c>
      <c r="C601" s="60">
        <v>1600</v>
      </c>
      <c r="D601" s="60">
        <v>1615</v>
      </c>
      <c r="E601" s="31" t="s">
        <v>29</v>
      </c>
      <c r="F601" s="31">
        <v>8</v>
      </c>
      <c r="G601" s="103">
        <v>0</v>
      </c>
      <c r="H601" s="103">
        <v>0</v>
      </c>
      <c r="I601" s="103">
        <v>0</v>
      </c>
      <c r="J601" s="103">
        <v>0</v>
      </c>
      <c r="K601" s="31">
        <f t="shared" ref="K601:K664" si="80">SUM(G601:J601)</f>
        <v>0</v>
      </c>
      <c r="L601" s="31">
        <f t="shared" si="76"/>
        <v>0</v>
      </c>
      <c r="M601" s="31">
        <f t="shared" si="77"/>
        <v>0</v>
      </c>
      <c r="N601" s="31">
        <f t="shared" si="78"/>
        <v>0</v>
      </c>
      <c r="O601" s="31">
        <f t="shared" si="79"/>
        <v>0</v>
      </c>
      <c r="P601" s="31">
        <f t="shared" ref="P601:P664" si="81">SUM(L601:O601)</f>
        <v>0</v>
      </c>
      <c r="Q601" s="31">
        <f t="shared" si="74"/>
        <v>0</v>
      </c>
      <c r="R601" s="61">
        <f t="shared" si="75"/>
        <v>0</v>
      </c>
    </row>
    <row r="602" spans="1:18" ht="15" hidden="1" customHeight="1" x14ac:dyDescent="0.25">
      <c r="A602" s="102">
        <v>41022</v>
      </c>
      <c r="B602" s="59" t="s">
        <v>73</v>
      </c>
      <c r="C602" s="60">
        <v>1615</v>
      </c>
      <c r="D602" s="60">
        <v>1630</v>
      </c>
      <c r="E602" s="31" t="s">
        <v>29</v>
      </c>
      <c r="F602" s="31">
        <v>8</v>
      </c>
      <c r="G602" s="103">
        <v>0</v>
      </c>
      <c r="H602" s="103">
        <v>0</v>
      </c>
      <c r="I602" s="103">
        <v>0</v>
      </c>
      <c r="J602" s="103">
        <v>0</v>
      </c>
      <c r="K602" s="31">
        <f t="shared" si="80"/>
        <v>0</v>
      </c>
      <c r="L602" s="31">
        <f t="shared" si="76"/>
        <v>0</v>
      </c>
      <c r="M602" s="31">
        <f t="shared" si="77"/>
        <v>0</v>
      </c>
      <c r="N602" s="31">
        <f t="shared" si="78"/>
        <v>0</v>
      </c>
      <c r="O602" s="31">
        <f t="shared" si="79"/>
        <v>0</v>
      </c>
      <c r="P602" s="31">
        <f t="shared" si="81"/>
        <v>0</v>
      </c>
      <c r="Q602" s="31">
        <f t="shared" si="74"/>
        <v>0</v>
      </c>
      <c r="R602" s="61">
        <f t="shared" si="75"/>
        <v>0</v>
      </c>
    </row>
    <row r="603" spans="1:18" ht="15" hidden="1" customHeight="1" x14ac:dyDescent="0.25">
      <c r="A603" s="102">
        <v>41022</v>
      </c>
      <c r="B603" s="59" t="s">
        <v>73</v>
      </c>
      <c r="C603" s="60">
        <v>1630</v>
      </c>
      <c r="D603" s="60">
        <v>1645</v>
      </c>
      <c r="E603" s="31" t="s">
        <v>29</v>
      </c>
      <c r="F603" s="31">
        <v>8</v>
      </c>
      <c r="G603" s="103">
        <v>0</v>
      </c>
      <c r="H603" s="103">
        <v>0</v>
      </c>
      <c r="I603" s="103">
        <v>0</v>
      </c>
      <c r="J603" s="103">
        <v>0</v>
      </c>
      <c r="K603" s="31">
        <f t="shared" si="80"/>
        <v>0</v>
      </c>
      <c r="L603" s="31">
        <f t="shared" si="76"/>
        <v>0</v>
      </c>
      <c r="M603" s="31">
        <f t="shared" si="77"/>
        <v>0</v>
      </c>
      <c r="N603" s="31">
        <f t="shared" si="78"/>
        <v>0</v>
      </c>
      <c r="O603" s="31">
        <f t="shared" si="79"/>
        <v>0</v>
      </c>
      <c r="P603" s="31">
        <f t="shared" si="81"/>
        <v>0</v>
      </c>
      <c r="Q603" s="31">
        <f t="shared" si="74"/>
        <v>0</v>
      </c>
      <c r="R603" s="61">
        <f t="shared" si="75"/>
        <v>0</v>
      </c>
    </row>
    <row r="604" spans="1:18" ht="15" hidden="1" customHeight="1" x14ac:dyDescent="0.25">
      <c r="A604" s="102">
        <v>41022</v>
      </c>
      <c r="B604" s="59" t="s">
        <v>73</v>
      </c>
      <c r="C604" s="60">
        <v>1645</v>
      </c>
      <c r="D604" s="60">
        <v>1700</v>
      </c>
      <c r="E604" s="31" t="s">
        <v>29</v>
      </c>
      <c r="F604" s="31">
        <v>8</v>
      </c>
      <c r="G604" s="103">
        <v>0</v>
      </c>
      <c r="H604" s="103">
        <v>0</v>
      </c>
      <c r="I604" s="103">
        <v>0</v>
      </c>
      <c r="J604" s="103">
        <v>0</v>
      </c>
      <c r="K604" s="31">
        <f t="shared" si="80"/>
        <v>0</v>
      </c>
      <c r="L604" s="31">
        <f t="shared" si="76"/>
        <v>0</v>
      </c>
      <c r="M604" s="31">
        <f t="shared" si="77"/>
        <v>0</v>
      </c>
      <c r="N604" s="31">
        <f t="shared" si="78"/>
        <v>0</v>
      </c>
      <c r="O604" s="31">
        <f t="shared" si="79"/>
        <v>0</v>
      </c>
      <c r="P604" s="31">
        <f t="shared" si="81"/>
        <v>0</v>
      </c>
      <c r="Q604" s="31">
        <f t="shared" si="74"/>
        <v>0</v>
      </c>
      <c r="R604" s="61">
        <f t="shared" si="75"/>
        <v>0</v>
      </c>
    </row>
    <row r="605" spans="1:18" ht="15" hidden="1" customHeight="1" x14ac:dyDescent="0.25">
      <c r="A605" s="102">
        <v>41022</v>
      </c>
      <c r="B605" s="59" t="s">
        <v>73</v>
      </c>
      <c r="C605" s="60">
        <v>1700</v>
      </c>
      <c r="D605" s="60">
        <v>1715</v>
      </c>
      <c r="E605" s="31" t="s">
        <v>29</v>
      </c>
      <c r="F605" s="31">
        <v>8</v>
      </c>
      <c r="G605" s="103">
        <v>0</v>
      </c>
      <c r="H605" s="103">
        <v>0</v>
      </c>
      <c r="I605" s="103">
        <v>0</v>
      </c>
      <c r="J605" s="103">
        <v>0</v>
      </c>
      <c r="K605" s="31">
        <f t="shared" si="80"/>
        <v>0</v>
      </c>
      <c r="L605" s="31">
        <f t="shared" si="76"/>
        <v>0</v>
      </c>
      <c r="M605" s="31">
        <f t="shared" si="77"/>
        <v>0</v>
      </c>
      <c r="N605" s="31">
        <f t="shared" si="78"/>
        <v>0</v>
      </c>
      <c r="O605" s="31">
        <f t="shared" si="79"/>
        <v>0</v>
      </c>
      <c r="P605" s="31">
        <f t="shared" si="81"/>
        <v>0</v>
      </c>
      <c r="Q605" s="31">
        <f t="shared" si="74"/>
        <v>0</v>
      </c>
      <c r="R605" s="61">
        <f t="shared" si="75"/>
        <v>0</v>
      </c>
    </row>
    <row r="606" spans="1:18" ht="15" hidden="1" customHeight="1" x14ac:dyDescent="0.25">
      <c r="A606" s="102">
        <v>41022</v>
      </c>
      <c r="B606" s="59" t="s">
        <v>73</v>
      </c>
      <c r="C606" s="60">
        <v>1715</v>
      </c>
      <c r="D606" s="60">
        <v>1730</v>
      </c>
      <c r="E606" s="31" t="s">
        <v>29</v>
      </c>
      <c r="F606" s="31">
        <v>8</v>
      </c>
      <c r="G606" s="103">
        <v>0</v>
      </c>
      <c r="H606" s="103">
        <v>0</v>
      </c>
      <c r="I606" s="103">
        <v>0</v>
      </c>
      <c r="J606" s="103">
        <v>0</v>
      </c>
      <c r="K606" s="31">
        <f t="shared" si="80"/>
        <v>0</v>
      </c>
      <c r="L606" s="31">
        <f t="shared" si="76"/>
        <v>0</v>
      </c>
      <c r="M606" s="31">
        <f t="shared" si="77"/>
        <v>0</v>
      </c>
      <c r="N606" s="31">
        <f t="shared" si="78"/>
        <v>0</v>
      </c>
      <c r="O606" s="31">
        <f t="shared" si="79"/>
        <v>0</v>
      </c>
      <c r="P606" s="31">
        <f t="shared" si="81"/>
        <v>0</v>
      </c>
      <c r="Q606" s="31">
        <f t="shared" si="74"/>
        <v>0</v>
      </c>
      <c r="R606" s="61">
        <f t="shared" si="75"/>
        <v>0</v>
      </c>
    </row>
    <row r="607" spans="1:18" ht="15" hidden="1" customHeight="1" x14ac:dyDescent="0.25">
      <c r="A607" s="102">
        <v>41022</v>
      </c>
      <c r="B607" s="59" t="s">
        <v>73</v>
      </c>
      <c r="C607" s="60">
        <v>1730</v>
      </c>
      <c r="D607" s="60">
        <v>1745</v>
      </c>
      <c r="E607" s="31" t="s">
        <v>29</v>
      </c>
      <c r="F607" s="31">
        <v>8</v>
      </c>
      <c r="G607" s="103">
        <v>0</v>
      </c>
      <c r="H607" s="103">
        <v>0</v>
      </c>
      <c r="I607" s="103">
        <v>0</v>
      </c>
      <c r="J607" s="103">
        <v>0</v>
      </c>
      <c r="K607" s="31">
        <f t="shared" si="80"/>
        <v>0</v>
      </c>
      <c r="L607" s="31">
        <f t="shared" si="76"/>
        <v>0</v>
      </c>
      <c r="M607" s="31">
        <f t="shared" si="77"/>
        <v>0</v>
      </c>
      <c r="N607" s="31">
        <f t="shared" si="78"/>
        <v>0</v>
      </c>
      <c r="O607" s="31">
        <f t="shared" si="79"/>
        <v>0</v>
      </c>
      <c r="P607" s="31">
        <f t="shared" si="81"/>
        <v>0</v>
      </c>
      <c r="Q607" s="31">
        <f t="shared" si="74"/>
        <v>0</v>
      </c>
      <c r="R607" s="61">
        <f t="shared" si="75"/>
        <v>0</v>
      </c>
    </row>
    <row r="608" spans="1:18" ht="15" hidden="1" customHeight="1" x14ac:dyDescent="0.25">
      <c r="A608" s="102">
        <v>41022</v>
      </c>
      <c r="B608" s="59" t="s">
        <v>73</v>
      </c>
      <c r="C608" s="60">
        <v>1745</v>
      </c>
      <c r="D608" s="60">
        <v>1800</v>
      </c>
      <c r="E608" s="31" t="s">
        <v>29</v>
      </c>
      <c r="F608" s="31">
        <v>8</v>
      </c>
      <c r="G608" s="103">
        <v>0</v>
      </c>
      <c r="H608" s="103">
        <v>0</v>
      </c>
      <c r="I608" s="103">
        <v>0</v>
      </c>
      <c r="J608" s="103">
        <v>0</v>
      </c>
      <c r="K608" s="31">
        <f t="shared" si="80"/>
        <v>0</v>
      </c>
      <c r="L608" s="31">
        <f t="shared" si="76"/>
        <v>0</v>
      </c>
      <c r="M608" s="31">
        <f t="shared" si="77"/>
        <v>0</v>
      </c>
      <c r="N608" s="31">
        <f t="shared" si="78"/>
        <v>0</v>
      </c>
      <c r="O608" s="31">
        <f t="shared" si="79"/>
        <v>0</v>
      </c>
      <c r="P608" s="31">
        <f t="shared" si="81"/>
        <v>0</v>
      </c>
      <c r="Q608" s="31">
        <f t="shared" si="74"/>
        <v>0</v>
      </c>
      <c r="R608" s="61">
        <f t="shared" si="75"/>
        <v>0</v>
      </c>
    </row>
    <row r="609" spans="1:18" ht="15" hidden="1" customHeight="1" x14ac:dyDescent="0.25">
      <c r="A609" s="102">
        <v>41022</v>
      </c>
      <c r="B609" s="59" t="s">
        <v>73</v>
      </c>
      <c r="C609" s="60">
        <v>1800</v>
      </c>
      <c r="D609" s="60">
        <v>1815</v>
      </c>
      <c r="E609" s="31" t="s">
        <v>29</v>
      </c>
      <c r="F609" s="31">
        <v>8</v>
      </c>
      <c r="G609" s="103">
        <v>0</v>
      </c>
      <c r="H609" s="103">
        <v>0</v>
      </c>
      <c r="I609" s="103">
        <v>0</v>
      </c>
      <c r="J609" s="103">
        <v>0</v>
      </c>
      <c r="K609" s="31">
        <f t="shared" si="80"/>
        <v>0</v>
      </c>
      <c r="L609" s="31">
        <f t="shared" si="76"/>
        <v>0</v>
      </c>
      <c r="M609" s="31">
        <f t="shared" si="77"/>
        <v>0</v>
      </c>
      <c r="N609" s="31">
        <f t="shared" si="78"/>
        <v>0</v>
      </c>
      <c r="O609" s="31">
        <f t="shared" si="79"/>
        <v>0</v>
      </c>
      <c r="P609" s="31">
        <f t="shared" si="81"/>
        <v>0</v>
      </c>
      <c r="Q609" s="31">
        <f t="shared" ref="Q609:Q672" si="82">SUM(L609:N609)</f>
        <v>0</v>
      </c>
      <c r="R609" s="61">
        <f t="shared" si="75"/>
        <v>0</v>
      </c>
    </row>
    <row r="610" spans="1:18" ht="15" hidden="1" customHeight="1" x14ac:dyDescent="0.25">
      <c r="A610" s="102">
        <v>41022</v>
      </c>
      <c r="B610" s="59" t="s">
        <v>73</v>
      </c>
      <c r="C610" s="60">
        <v>1815</v>
      </c>
      <c r="D610" s="60">
        <v>1830</v>
      </c>
      <c r="E610" s="31" t="s">
        <v>29</v>
      </c>
      <c r="F610" s="31">
        <v>8</v>
      </c>
      <c r="G610" s="103">
        <v>0</v>
      </c>
      <c r="H610" s="103">
        <v>0</v>
      </c>
      <c r="I610" s="103">
        <v>0</v>
      </c>
      <c r="J610" s="103">
        <v>0</v>
      </c>
      <c r="K610" s="31">
        <f t="shared" si="80"/>
        <v>0</v>
      </c>
      <c r="L610" s="31">
        <f t="shared" si="76"/>
        <v>0</v>
      </c>
      <c r="M610" s="31">
        <f t="shared" si="77"/>
        <v>0</v>
      </c>
      <c r="N610" s="31">
        <f t="shared" si="78"/>
        <v>0</v>
      </c>
      <c r="O610" s="31">
        <f t="shared" si="79"/>
        <v>0</v>
      </c>
      <c r="P610" s="31">
        <f t="shared" si="81"/>
        <v>0</v>
      </c>
      <c r="Q610" s="31">
        <f t="shared" si="82"/>
        <v>0</v>
      </c>
      <c r="R610" s="61">
        <f t="shared" si="75"/>
        <v>0</v>
      </c>
    </row>
    <row r="611" spans="1:18" ht="15" hidden="1" customHeight="1" x14ac:dyDescent="0.25">
      <c r="A611" s="102">
        <v>41022</v>
      </c>
      <c r="B611" s="59" t="s">
        <v>73</v>
      </c>
      <c r="C611" s="60">
        <v>1830</v>
      </c>
      <c r="D611" s="60">
        <v>1845</v>
      </c>
      <c r="E611" s="31" t="s">
        <v>29</v>
      </c>
      <c r="F611" s="31">
        <v>8</v>
      </c>
      <c r="G611" s="103">
        <v>0</v>
      </c>
      <c r="H611" s="103">
        <v>0</v>
      </c>
      <c r="I611" s="103">
        <v>0</v>
      </c>
      <c r="J611" s="103">
        <v>0</v>
      </c>
      <c r="K611" s="31">
        <f t="shared" si="80"/>
        <v>0</v>
      </c>
      <c r="L611" s="31">
        <f t="shared" si="76"/>
        <v>0</v>
      </c>
      <c r="M611" s="31">
        <f t="shared" si="77"/>
        <v>0</v>
      </c>
      <c r="N611" s="31">
        <f t="shared" si="78"/>
        <v>0</v>
      </c>
      <c r="O611" s="31">
        <f t="shared" si="79"/>
        <v>0</v>
      </c>
      <c r="P611" s="31">
        <f t="shared" si="81"/>
        <v>0</v>
      </c>
      <c r="Q611" s="31">
        <f t="shared" si="82"/>
        <v>0</v>
      </c>
      <c r="R611" s="61">
        <f t="shared" si="75"/>
        <v>0</v>
      </c>
    </row>
    <row r="612" spans="1:18" ht="15" hidden="1" customHeight="1" x14ac:dyDescent="0.25">
      <c r="A612" s="102">
        <v>41022</v>
      </c>
      <c r="B612" s="59" t="s">
        <v>73</v>
      </c>
      <c r="C612" s="60">
        <v>1845</v>
      </c>
      <c r="D612" s="60">
        <v>1900</v>
      </c>
      <c r="E612" s="31" t="s">
        <v>29</v>
      </c>
      <c r="F612" s="31">
        <v>8</v>
      </c>
      <c r="G612" s="103">
        <v>0</v>
      </c>
      <c r="H612" s="103">
        <v>0</v>
      </c>
      <c r="I612" s="103">
        <v>0</v>
      </c>
      <c r="J612" s="103">
        <v>0</v>
      </c>
      <c r="K612" s="31">
        <f t="shared" si="80"/>
        <v>0</v>
      </c>
      <c r="L612" s="31">
        <f t="shared" si="76"/>
        <v>0</v>
      </c>
      <c r="M612" s="31">
        <f t="shared" si="77"/>
        <v>0</v>
      </c>
      <c r="N612" s="31">
        <f t="shared" si="78"/>
        <v>0</v>
      </c>
      <c r="O612" s="31">
        <f t="shared" si="79"/>
        <v>0</v>
      </c>
      <c r="P612" s="31">
        <f t="shared" si="81"/>
        <v>0</v>
      </c>
      <c r="Q612" s="31">
        <f t="shared" si="82"/>
        <v>0</v>
      </c>
      <c r="R612" s="61">
        <f t="shared" si="75"/>
        <v>0</v>
      </c>
    </row>
    <row r="613" spans="1:18" ht="15" hidden="1" customHeight="1" x14ac:dyDescent="0.25">
      <c r="A613" s="102">
        <v>41022</v>
      </c>
      <c r="B613" s="59" t="s">
        <v>73</v>
      </c>
      <c r="C613" s="60">
        <v>1900</v>
      </c>
      <c r="D613" s="60">
        <v>1915</v>
      </c>
      <c r="E613" s="31" t="s">
        <v>29</v>
      </c>
      <c r="F613" s="31">
        <v>8</v>
      </c>
      <c r="G613" s="103">
        <v>0</v>
      </c>
      <c r="H613" s="103">
        <v>0</v>
      </c>
      <c r="I613" s="103">
        <v>0</v>
      </c>
      <c r="J613" s="103">
        <v>0</v>
      </c>
      <c r="K613" s="31">
        <f t="shared" si="80"/>
        <v>0</v>
      </c>
      <c r="L613" s="31">
        <f t="shared" si="76"/>
        <v>0</v>
      </c>
      <c r="M613" s="31">
        <f t="shared" si="77"/>
        <v>0</v>
      </c>
      <c r="N613" s="31">
        <f t="shared" si="78"/>
        <v>0</v>
      </c>
      <c r="O613" s="31">
        <f t="shared" si="79"/>
        <v>0</v>
      </c>
      <c r="P613" s="31">
        <f t="shared" si="81"/>
        <v>0</v>
      </c>
      <c r="Q613" s="31">
        <f t="shared" si="82"/>
        <v>0</v>
      </c>
      <c r="R613" s="61">
        <f t="shared" si="75"/>
        <v>0</v>
      </c>
    </row>
    <row r="614" spans="1:18" ht="15" hidden="1" customHeight="1" x14ac:dyDescent="0.25">
      <c r="A614" s="102">
        <v>41022</v>
      </c>
      <c r="B614" s="59" t="s">
        <v>73</v>
      </c>
      <c r="C614" s="60">
        <v>1915</v>
      </c>
      <c r="D614" s="60">
        <v>1930</v>
      </c>
      <c r="E614" s="31" t="s">
        <v>29</v>
      </c>
      <c r="F614" s="31">
        <v>8</v>
      </c>
      <c r="G614" s="103">
        <v>0</v>
      </c>
      <c r="H614" s="103">
        <v>0</v>
      </c>
      <c r="I614" s="103">
        <v>0</v>
      </c>
      <c r="J614" s="103">
        <v>0</v>
      </c>
      <c r="K614" s="31">
        <f t="shared" si="80"/>
        <v>0</v>
      </c>
      <c r="L614" s="31">
        <f t="shared" si="76"/>
        <v>0</v>
      </c>
      <c r="M614" s="31">
        <f t="shared" si="77"/>
        <v>0</v>
      </c>
      <c r="N614" s="31">
        <f t="shared" si="78"/>
        <v>0</v>
      </c>
      <c r="O614" s="31">
        <f t="shared" si="79"/>
        <v>0</v>
      </c>
      <c r="P614" s="31">
        <f t="shared" si="81"/>
        <v>0</v>
      </c>
      <c r="Q614" s="31">
        <f t="shared" si="82"/>
        <v>0</v>
      </c>
      <c r="R614" s="61">
        <f t="shared" si="75"/>
        <v>0</v>
      </c>
    </row>
    <row r="615" spans="1:18" ht="15" hidden="1" customHeight="1" x14ac:dyDescent="0.25">
      <c r="A615" s="102">
        <v>41022</v>
      </c>
      <c r="B615" s="59" t="s">
        <v>73</v>
      </c>
      <c r="C615" s="60">
        <v>1930</v>
      </c>
      <c r="D615" s="60">
        <v>1945</v>
      </c>
      <c r="E615" s="31" t="s">
        <v>29</v>
      </c>
      <c r="F615" s="31">
        <v>8</v>
      </c>
      <c r="G615" s="103">
        <v>0</v>
      </c>
      <c r="H615" s="103">
        <v>0</v>
      </c>
      <c r="I615" s="103">
        <v>0</v>
      </c>
      <c r="J615" s="103">
        <v>0</v>
      </c>
      <c r="K615" s="31">
        <f t="shared" si="80"/>
        <v>0</v>
      </c>
      <c r="L615" s="31">
        <f t="shared" si="76"/>
        <v>0</v>
      </c>
      <c r="M615" s="31">
        <f t="shared" si="77"/>
        <v>0</v>
      </c>
      <c r="N615" s="31">
        <f t="shared" si="78"/>
        <v>0</v>
      </c>
      <c r="O615" s="31">
        <f t="shared" si="79"/>
        <v>0</v>
      </c>
      <c r="P615" s="31">
        <f t="shared" si="81"/>
        <v>0</v>
      </c>
      <c r="Q615" s="31">
        <f t="shared" si="82"/>
        <v>0</v>
      </c>
      <c r="R615" s="61">
        <f t="shared" si="75"/>
        <v>0</v>
      </c>
    </row>
    <row r="616" spans="1:18" ht="15" hidden="1" customHeight="1" thickBot="1" x14ac:dyDescent="0.25">
      <c r="A616" s="102">
        <v>41022</v>
      </c>
      <c r="B616" s="59" t="s">
        <v>73</v>
      </c>
      <c r="C616" s="60">
        <v>1945</v>
      </c>
      <c r="D616" s="60">
        <v>2000</v>
      </c>
      <c r="E616" s="31" t="s">
        <v>29</v>
      </c>
      <c r="F616" s="31">
        <v>8</v>
      </c>
      <c r="G616" s="103">
        <v>0</v>
      </c>
      <c r="H616" s="103">
        <v>0</v>
      </c>
      <c r="I616" s="103">
        <v>0</v>
      </c>
      <c r="J616" s="103">
        <v>0</v>
      </c>
      <c r="K616" s="31">
        <f t="shared" si="80"/>
        <v>0</v>
      </c>
      <c r="L616" s="31">
        <f t="shared" si="76"/>
        <v>0</v>
      </c>
      <c r="M616" s="31">
        <f t="shared" si="77"/>
        <v>0</v>
      </c>
      <c r="N616" s="31">
        <f t="shared" si="78"/>
        <v>0</v>
      </c>
      <c r="O616" s="31">
        <f t="shared" si="79"/>
        <v>0</v>
      </c>
      <c r="P616" s="31">
        <f t="shared" si="81"/>
        <v>0</v>
      </c>
      <c r="Q616" s="31">
        <f t="shared" si="82"/>
        <v>0</v>
      </c>
      <c r="R616" s="61">
        <f t="shared" si="75"/>
        <v>0</v>
      </c>
    </row>
    <row r="617" spans="1:18" ht="15.75" hidden="1" customHeight="1" thickBot="1" x14ac:dyDescent="0.25">
      <c r="A617" s="100">
        <v>41022</v>
      </c>
      <c r="B617" s="66" t="s">
        <v>73</v>
      </c>
      <c r="C617" s="56">
        <v>500</v>
      </c>
      <c r="D617" s="56">
        <v>515</v>
      </c>
      <c r="E617" s="57" t="s">
        <v>27</v>
      </c>
      <c r="F617" s="57" t="s">
        <v>59</v>
      </c>
      <c r="G617" s="101">
        <v>0</v>
      </c>
      <c r="H617" s="101">
        <v>0</v>
      </c>
      <c r="I617" s="101">
        <v>0</v>
      </c>
      <c r="J617" s="101">
        <v>0</v>
      </c>
      <c r="K617" s="54">
        <f t="shared" si="80"/>
        <v>0</v>
      </c>
      <c r="L617" s="57">
        <f t="shared" si="76"/>
        <v>0</v>
      </c>
      <c r="M617" s="57">
        <f t="shared" si="77"/>
        <v>0</v>
      </c>
      <c r="N617" s="57">
        <f t="shared" si="78"/>
        <v>0</v>
      </c>
      <c r="O617" s="57">
        <f t="shared" si="79"/>
        <v>0</v>
      </c>
      <c r="P617" s="57">
        <f t="shared" si="81"/>
        <v>0</v>
      </c>
      <c r="Q617" s="57">
        <f t="shared" si="82"/>
        <v>0</v>
      </c>
      <c r="R617" s="58">
        <f>O617</f>
        <v>0</v>
      </c>
    </row>
    <row r="618" spans="1:18" ht="15.75" hidden="1" customHeight="1" thickBot="1" x14ac:dyDescent="0.25">
      <c r="A618" s="100">
        <v>41022</v>
      </c>
      <c r="B618" s="66" t="s">
        <v>73</v>
      </c>
      <c r="C618" s="56">
        <v>515</v>
      </c>
      <c r="D618" s="56">
        <v>530</v>
      </c>
      <c r="E618" s="57" t="s">
        <v>27</v>
      </c>
      <c r="F618" s="57" t="s">
        <v>59</v>
      </c>
      <c r="G618" s="101">
        <v>0</v>
      </c>
      <c r="H618" s="101">
        <v>0</v>
      </c>
      <c r="I618" s="101">
        <v>0</v>
      </c>
      <c r="J618" s="101">
        <v>0</v>
      </c>
      <c r="K618" s="54">
        <f t="shared" si="80"/>
        <v>0</v>
      </c>
      <c r="L618" s="57">
        <f t="shared" si="76"/>
        <v>0</v>
      </c>
      <c r="M618" s="57">
        <f t="shared" si="77"/>
        <v>0</v>
      </c>
      <c r="N618" s="57">
        <f t="shared" si="78"/>
        <v>0</v>
      </c>
      <c r="O618" s="57">
        <f t="shared" si="79"/>
        <v>0</v>
      </c>
      <c r="P618" s="57">
        <f t="shared" si="81"/>
        <v>0</v>
      </c>
      <c r="Q618" s="57">
        <f t="shared" si="82"/>
        <v>0</v>
      </c>
      <c r="R618" s="58">
        <f t="shared" ref="R618:R676" si="83">O618</f>
        <v>0</v>
      </c>
    </row>
    <row r="619" spans="1:18" ht="15.75" hidden="1" customHeight="1" thickBot="1" x14ac:dyDescent="0.25">
      <c r="A619" s="100">
        <v>41022</v>
      </c>
      <c r="B619" s="66" t="s">
        <v>73</v>
      </c>
      <c r="C619" s="56">
        <v>530</v>
      </c>
      <c r="D619" s="56">
        <v>545</v>
      </c>
      <c r="E619" s="57" t="s">
        <v>27</v>
      </c>
      <c r="F619" s="57" t="s">
        <v>59</v>
      </c>
      <c r="G619" s="101">
        <v>0</v>
      </c>
      <c r="H619" s="101">
        <v>0</v>
      </c>
      <c r="I619" s="101">
        <v>0</v>
      </c>
      <c r="J619" s="101">
        <v>0</v>
      </c>
      <c r="K619" s="54">
        <f t="shared" si="80"/>
        <v>0</v>
      </c>
      <c r="L619" s="57">
        <f t="shared" si="76"/>
        <v>0</v>
      </c>
      <c r="M619" s="57">
        <f t="shared" si="77"/>
        <v>0</v>
      </c>
      <c r="N619" s="57">
        <f t="shared" si="78"/>
        <v>0</v>
      </c>
      <c r="O619" s="57">
        <f t="shared" si="79"/>
        <v>0</v>
      </c>
      <c r="P619" s="57">
        <f t="shared" si="81"/>
        <v>0</v>
      </c>
      <c r="Q619" s="57">
        <f t="shared" si="82"/>
        <v>0</v>
      </c>
      <c r="R619" s="58">
        <f t="shared" si="83"/>
        <v>0</v>
      </c>
    </row>
    <row r="620" spans="1:18" ht="15.75" hidden="1" customHeight="1" thickBot="1" x14ac:dyDescent="0.25">
      <c r="A620" s="100">
        <v>41022</v>
      </c>
      <c r="B620" s="66" t="s">
        <v>73</v>
      </c>
      <c r="C620" s="56">
        <v>545</v>
      </c>
      <c r="D620" s="56">
        <v>600</v>
      </c>
      <c r="E620" s="57" t="s">
        <v>27</v>
      </c>
      <c r="F620" s="57" t="s">
        <v>59</v>
      </c>
      <c r="G620" s="101">
        <v>0</v>
      </c>
      <c r="H620" s="101">
        <v>0</v>
      </c>
      <c r="I620" s="101">
        <v>0</v>
      </c>
      <c r="J620" s="101">
        <v>0</v>
      </c>
      <c r="K620" s="54">
        <f t="shared" si="80"/>
        <v>0</v>
      </c>
      <c r="L620" s="57">
        <f t="shared" si="76"/>
        <v>0</v>
      </c>
      <c r="M620" s="57">
        <f t="shared" si="77"/>
        <v>0</v>
      </c>
      <c r="N620" s="57">
        <f t="shared" si="78"/>
        <v>0</v>
      </c>
      <c r="O620" s="57">
        <f t="shared" si="79"/>
        <v>0</v>
      </c>
      <c r="P620" s="57">
        <f t="shared" si="81"/>
        <v>0</v>
      </c>
      <c r="Q620" s="57">
        <f t="shared" si="82"/>
        <v>0</v>
      </c>
      <c r="R620" s="58">
        <f t="shared" si="83"/>
        <v>0</v>
      </c>
    </row>
    <row r="621" spans="1:18" ht="15.75" hidden="1" customHeight="1" thickBot="1" x14ac:dyDescent="0.25">
      <c r="A621" s="100">
        <v>41022</v>
      </c>
      <c r="B621" s="66" t="s">
        <v>73</v>
      </c>
      <c r="C621" s="56">
        <v>600</v>
      </c>
      <c r="D621" s="56">
        <v>615</v>
      </c>
      <c r="E621" s="57" t="s">
        <v>27</v>
      </c>
      <c r="F621" s="57" t="s">
        <v>59</v>
      </c>
      <c r="G621" s="101">
        <v>26</v>
      </c>
      <c r="H621" s="101">
        <v>1</v>
      </c>
      <c r="I621" s="101">
        <v>3</v>
      </c>
      <c r="J621" s="101">
        <v>5</v>
      </c>
      <c r="K621" s="54">
        <f t="shared" si="80"/>
        <v>35</v>
      </c>
      <c r="L621" s="57">
        <f t="shared" si="76"/>
        <v>26</v>
      </c>
      <c r="M621" s="57">
        <f t="shared" si="77"/>
        <v>2</v>
      </c>
      <c r="N621" s="57">
        <f t="shared" si="78"/>
        <v>8</v>
      </c>
      <c r="O621" s="57">
        <f t="shared" si="79"/>
        <v>3</v>
      </c>
      <c r="P621" s="57">
        <f t="shared" si="81"/>
        <v>39</v>
      </c>
      <c r="Q621" s="57">
        <f t="shared" si="82"/>
        <v>36</v>
      </c>
      <c r="R621" s="58">
        <f t="shared" si="83"/>
        <v>3</v>
      </c>
    </row>
    <row r="622" spans="1:18" ht="15.75" hidden="1" customHeight="1" thickBot="1" x14ac:dyDescent="0.25">
      <c r="A622" s="100">
        <v>41022</v>
      </c>
      <c r="B622" s="66" t="s">
        <v>73</v>
      </c>
      <c r="C622" s="56">
        <v>615</v>
      </c>
      <c r="D622" s="56">
        <v>630</v>
      </c>
      <c r="E622" s="57" t="s">
        <v>27</v>
      </c>
      <c r="F622" s="57" t="s">
        <v>59</v>
      </c>
      <c r="G622" s="101">
        <v>36</v>
      </c>
      <c r="H622" s="101">
        <v>2</v>
      </c>
      <c r="I622" s="101">
        <v>2</v>
      </c>
      <c r="J622" s="101">
        <v>4</v>
      </c>
      <c r="K622" s="54">
        <f t="shared" si="80"/>
        <v>44</v>
      </c>
      <c r="L622" s="57">
        <f t="shared" si="76"/>
        <v>36</v>
      </c>
      <c r="M622" s="57">
        <f t="shared" si="77"/>
        <v>4</v>
      </c>
      <c r="N622" s="57">
        <f t="shared" si="78"/>
        <v>5</v>
      </c>
      <c r="O622" s="57">
        <f t="shared" si="79"/>
        <v>2</v>
      </c>
      <c r="P622" s="57">
        <f t="shared" si="81"/>
        <v>47</v>
      </c>
      <c r="Q622" s="57">
        <f t="shared" si="82"/>
        <v>45</v>
      </c>
      <c r="R622" s="58">
        <f t="shared" si="83"/>
        <v>2</v>
      </c>
    </row>
    <row r="623" spans="1:18" ht="15.75" hidden="1" customHeight="1" thickBot="1" x14ac:dyDescent="0.25">
      <c r="A623" s="100">
        <v>41022</v>
      </c>
      <c r="B623" s="66" t="s">
        <v>73</v>
      </c>
      <c r="C623" s="56">
        <v>630</v>
      </c>
      <c r="D623" s="56">
        <v>645</v>
      </c>
      <c r="E623" s="57" t="s">
        <v>27</v>
      </c>
      <c r="F623" s="57" t="s">
        <v>59</v>
      </c>
      <c r="G623" s="101">
        <v>93</v>
      </c>
      <c r="H623" s="101">
        <v>6</v>
      </c>
      <c r="I623" s="101">
        <v>2</v>
      </c>
      <c r="J623" s="101">
        <v>14</v>
      </c>
      <c r="K623" s="54">
        <f t="shared" si="80"/>
        <v>115</v>
      </c>
      <c r="L623" s="57">
        <f t="shared" si="76"/>
        <v>93</v>
      </c>
      <c r="M623" s="57">
        <f t="shared" si="77"/>
        <v>12</v>
      </c>
      <c r="N623" s="57">
        <f t="shared" si="78"/>
        <v>5</v>
      </c>
      <c r="O623" s="57">
        <f t="shared" si="79"/>
        <v>7</v>
      </c>
      <c r="P623" s="57">
        <f t="shared" si="81"/>
        <v>117</v>
      </c>
      <c r="Q623" s="57">
        <f t="shared" si="82"/>
        <v>110</v>
      </c>
      <c r="R623" s="58">
        <f t="shared" si="83"/>
        <v>7</v>
      </c>
    </row>
    <row r="624" spans="1:18" ht="15.75" hidden="1" customHeight="1" thickBot="1" x14ac:dyDescent="0.25">
      <c r="A624" s="100">
        <v>41022</v>
      </c>
      <c r="B624" s="66" t="s">
        <v>73</v>
      </c>
      <c r="C624" s="56">
        <v>645</v>
      </c>
      <c r="D624" s="56">
        <v>700</v>
      </c>
      <c r="E624" s="57" t="s">
        <v>27</v>
      </c>
      <c r="F624" s="57" t="s">
        <v>59</v>
      </c>
      <c r="G624" s="101">
        <v>52</v>
      </c>
      <c r="H624" s="101">
        <v>6</v>
      </c>
      <c r="I624" s="101">
        <v>2</v>
      </c>
      <c r="J624" s="101">
        <v>16</v>
      </c>
      <c r="K624" s="54">
        <f t="shared" si="80"/>
        <v>76</v>
      </c>
      <c r="L624" s="57">
        <f t="shared" si="76"/>
        <v>52</v>
      </c>
      <c r="M624" s="57">
        <f t="shared" si="77"/>
        <v>12</v>
      </c>
      <c r="N624" s="57">
        <f t="shared" si="78"/>
        <v>5</v>
      </c>
      <c r="O624" s="57">
        <f t="shared" si="79"/>
        <v>8</v>
      </c>
      <c r="P624" s="57">
        <f t="shared" si="81"/>
        <v>77</v>
      </c>
      <c r="Q624" s="57">
        <f t="shared" si="82"/>
        <v>69</v>
      </c>
      <c r="R624" s="58">
        <f t="shared" si="83"/>
        <v>8</v>
      </c>
    </row>
    <row r="625" spans="1:18" ht="15.75" hidden="1" customHeight="1" thickBot="1" x14ac:dyDescent="0.25">
      <c r="A625" s="100">
        <v>41022</v>
      </c>
      <c r="B625" s="66" t="s">
        <v>73</v>
      </c>
      <c r="C625" s="56">
        <v>700</v>
      </c>
      <c r="D625" s="56">
        <v>715</v>
      </c>
      <c r="E625" s="57" t="s">
        <v>27</v>
      </c>
      <c r="F625" s="57" t="s">
        <v>59</v>
      </c>
      <c r="G625" s="101">
        <v>32</v>
      </c>
      <c r="H625" s="101">
        <v>4</v>
      </c>
      <c r="I625" s="101">
        <v>1</v>
      </c>
      <c r="J625" s="101">
        <v>8</v>
      </c>
      <c r="K625" s="54">
        <f t="shared" si="80"/>
        <v>45</v>
      </c>
      <c r="L625" s="57">
        <f t="shared" si="76"/>
        <v>32</v>
      </c>
      <c r="M625" s="57">
        <f t="shared" si="77"/>
        <v>8</v>
      </c>
      <c r="N625" s="57">
        <f t="shared" si="78"/>
        <v>3</v>
      </c>
      <c r="O625" s="57">
        <f t="shared" si="79"/>
        <v>4</v>
      </c>
      <c r="P625" s="57">
        <f t="shared" si="81"/>
        <v>47</v>
      </c>
      <c r="Q625" s="57">
        <f t="shared" si="82"/>
        <v>43</v>
      </c>
      <c r="R625" s="58">
        <f t="shared" si="83"/>
        <v>4</v>
      </c>
    </row>
    <row r="626" spans="1:18" ht="15.75" hidden="1" customHeight="1" thickBot="1" x14ac:dyDescent="0.25">
      <c r="A626" s="100">
        <v>41022</v>
      </c>
      <c r="B626" s="66" t="s">
        <v>73</v>
      </c>
      <c r="C626" s="56">
        <v>715</v>
      </c>
      <c r="D626" s="56">
        <v>730</v>
      </c>
      <c r="E626" s="57" t="s">
        <v>27</v>
      </c>
      <c r="F626" s="57" t="s">
        <v>59</v>
      </c>
      <c r="G626" s="101">
        <v>30</v>
      </c>
      <c r="H626" s="101">
        <v>6</v>
      </c>
      <c r="I626" s="101">
        <v>2</v>
      </c>
      <c r="J626" s="101">
        <v>4</v>
      </c>
      <c r="K626" s="54">
        <f t="shared" si="80"/>
        <v>42</v>
      </c>
      <c r="L626" s="57">
        <f t="shared" si="76"/>
        <v>30</v>
      </c>
      <c r="M626" s="57">
        <f t="shared" si="77"/>
        <v>12</v>
      </c>
      <c r="N626" s="57">
        <f t="shared" si="78"/>
        <v>5</v>
      </c>
      <c r="O626" s="57">
        <f t="shared" si="79"/>
        <v>2</v>
      </c>
      <c r="P626" s="57">
        <f t="shared" si="81"/>
        <v>49</v>
      </c>
      <c r="Q626" s="57">
        <f t="shared" si="82"/>
        <v>47</v>
      </c>
      <c r="R626" s="58">
        <f t="shared" si="83"/>
        <v>2</v>
      </c>
    </row>
    <row r="627" spans="1:18" ht="15.75" hidden="1" customHeight="1" thickBot="1" x14ac:dyDescent="0.25">
      <c r="A627" s="100">
        <v>41022</v>
      </c>
      <c r="B627" s="66" t="s">
        <v>73</v>
      </c>
      <c r="C627" s="56">
        <v>730</v>
      </c>
      <c r="D627" s="56">
        <v>745</v>
      </c>
      <c r="E627" s="57" t="s">
        <v>27</v>
      </c>
      <c r="F627" s="57" t="s">
        <v>59</v>
      </c>
      <c r="G627" s="101">
        <v>26</v>
      </c>
      <c r="H627" s="101">
        <v>3</v>
      </c>
      <c r="I627" s="101">
        <v>5</v>
      </c>
      <c r="J627" s="101">
        <v>6</v>
      </c>
      <c r="K627" s="54">
        <f t="shared" si="80"/>
        <v>40</v>
      </c>
      <c r="L627" s="57">
        <f t="shared" si="76"/>
        <v>26</v>
      </c>
      <c r="M627" s="57">
        <f t="shared" si="77"/>
        <v>6</v>
      </c>
      <c r="N627" s="57">
        <f t="shared" si="78"/>
        <v>13</v>
      </c>
      <c r="O627" s="57">
        <f t="shared" si="79"/>
        <v>3</v>
      </c>
      <c r="P627" s="57">
        <f t="shared" si="81"/>
        <v>48</v>
      </c>
      <c r="Q627" s="57">
        <f t="shared" si="82"/>
        <v>45</v>
      </c>
      <c r="R627" s="58">
        <f t="shared" si="83"/>
        <v>3</v>
      </c>
    </row>
    <row r="628" spans="1:18" ht="15.75" hidden="1" customHeight="1" thickBot="1" x14ac:dyDescent="0.25">
      <c r="A628" s="100">
        <v>41022</v>
      </c>
      <c r="B628" s="66" t="s">
        <v>73</v>
      </c>
      <c r="C628" s="56">
        <v>745</v>
      </c>
      <c r="D628" s="56">
        <v>800</v>
      </c>
      <c r="E628" s="57" t="s">
        <v>27</v>
      </c>
      <c r="F628" s="57" t="s">
        <v>59</v>
      </c>
      <c r="G628" s="101">
        <v>38</v>
      </c>
      <c r="H628" s="101">
        <v>5</v>
      </c>
      <c r="I628" s="101">
        <v>3</v>
      </c>
      <c r="J628" s="101">
        <v>3</v>
      </c>
      <c r="K628" s="54">
        <f t="shared" si="80"/>
        <v>49</v>
      </c>
      <c r="L628" s="57">
        <f t="shared" si="76"/>
        <v>38</v>
      </c>
      <c r="M628" s="57">
        <f t="shared" si="77"/>
        <v>10</v>
      </c>
      <c r="N628" s="57">
        <f t="shared" si="78"/>
        <v>8</v>
      </c>
      <c r="O628" s="57">
        <f t="shared" si="79"/>
        <v>2</v>
      </c>
      <c r="P628" s="57">
        <f t="shared" si="81"/>
        <v>58</v>
      </c>
      <c r="Q628" s="57">
        <f t="shared" si="82"/>
        <v>56</v>
      </c>
      <c r="R628" s="58">
        <f t="shared" si="83"/>
        <v>2</v>
      </c>
    </row>
    <row r="629" spans="1:18" ht="15.75" hidden="1" customHeight="1" thickBot="1" x14ac:dyDescent="0.25">
      <c r="A629" s="100">
        <v>41022</v>
      </c>
      <c r="B629" s="66" t="s">
        <v>73</v>
      </c>
      <c r="C629" s="56">
        <v>800</v>
      </c>
      <c r="D629" s="56">
        <v>815</v>
      </c>
      <c r="E629" s="57" t="s">
        <v>27</v>
      </c>
      <c r="F629" s="57" t="s">
        <v>59</v>
      </c>
      <c r="G629" s="101">
        <v>24</v>
      </c>
      <c r="H629" s="101">
        <v>4</v>
      </c>
      <c r="I629" s="101">
        <v>5</v>
      </c>
      <c r="J629" s="101">
        <v>16</v>
      </c>
      <c r="K629" s="54">
        <f t="shared" si="80"/>
        <v>49</v>
      </c>
      <c r="L629" s="57">
        <f t="shared" si="76"/>
        <v>24</v>
      </c>
      <c r="M629" s="57">
        <f t="shared" si="77"/>
        <v>8</v>
      </c>
      <c r="N629" s="57">
        <f t="shared" si="78"/>
        <v>13</v>
      </c>
      <c r="O629" s="57">
        <f t="shared" si="79"/>
        <v>8</v>
      </c>
      <c r="P629" s="57">
        <f t="shared" si="81"/>
        <v>53</v>
      </c>
      <c r="Q629" s="57">
        <f t="shared" si="82"/>
        <v>45</v>
      </c>
      <c r="R629" s="58">
        <f t="shared" si="83"/>
        <v>8</v>
      </c>
    </row>
    <row r="630" spans="1:18" ht="15.75" hidden="1" customHeight="1" thickBot="1" x14ac:dyDescent="0.25">
      <c r="A630" s="100">
        <v>41022</v>
      </c>
      <c r="B630" s="66" t="s">
        <v>73</v>
      </c>
      <c r="C630" s="56">
        <v>815</v>
      </c>
      <c r="D630" s="56">
        <v>830</v>
      </c>
      <c r="E630" s="57" t="s">
        <v>27</v>
      </c>
      <c r="F630" s="57" t="s">
        <v>59</v>
      </c>
      <c r="G630" s="101">
        <v>54</v>
      </c>
      <c r="H630" s="101">
        <v>10</v>
      </c>
      <c r="I630" s="101">
        <v>3</v>
      </c>
      <c r="J630" s="101">
        <v>6</v>
      </c>
      <c r="K630" s="54">
        <f t="shared" si="80"/>
        <v>73</v>
      </c>
      <c r="L630" s="57">
        <f t="shared" si="76"/>
        <v>54</v>
      </c>
      <c r="M630" s="57">
        <f t="shared" si="77"/>
        <v>20</v>
      </c>
      <c r="N630" s="57">
        <f t="shared" si="78"/>
        <v>8</v>
      </c>
      <c r="O630" s="57">
        <f t="shared" si="79"/>
        <v>3</v>
      </c>
      <c r="P630" s="57">
        <f t="shared" si="81"/>
        <v>85</v>
      </c>
      <c r="Q630" s="57">
        <f t="shared" si="82"/>
        <v>82</v>
      </c>
      <c r="R630" s="58">
        <f t="shared" si="83"/>
        <v>3</v>
      </c>
    </row>
    <row r="631" spans="1:18" ht="15.75" hidden="1" customHeight="1" thickBot="1" x14ac:dyDescent="0.25">
      <c r="A631" s="100">
        <v>41022</v>
      </c>
      <c r="B631" s="66" t="s">
        <v>73</v>
      </c>
      <c r="C631" s="56">
        <v>830</v>
      </c>
      <c r="D631" s="56">
        <v>845</v>
      </c>
      <c r="E631" s="57" t="s">
        <v>27</v>
      </c>
      <c r="F631" s="57" t="s">
        <v>59</v>
      </c>
      <c r="G631" s="101">
        <v>31</v>
      </c>
      <c r="H631" s="101">
        <v>2</v>
      </c>
      <c r="I631" s="101">
        <v>2</v>
      </c>
      <c r="J631" s="101">
        <v>9</v>
      </c>
      <c r="K631" s="54">
        <f t="shared" si="80"/>
        <v>44</v>
      </c>
      <c r="L631" s="57">
        <f t="shared" si="76"/>
        <v>31</v>
      </c>
      <c r="M631" s="57">
        <f t="shared" si="77"/>
        <v>4</v>
      </c>
      <c r="N631" s="57">
        <f t="shared" si="78"/>
        <v>5</v>
      </c>
      <c r="O631" s="57">
        <f t="shared" si="79"/>
        <v>5</v>
      </c>
      <c r="P631" s="57">
        <f t="shared" si="81"/>
        <v>45</v>
      </c>
      <c r="Q631" s="57">
        <f t="shared" si="82"/>
        <v>40</v>
      </c>
      <c r="R631" s="58">
        <f t="shared" si="83"/>
        <v>5</v>
      </c>
    </row>
    <row r="632" spans="1:18" ht="15.75" hidden="1" customHeight="1" thickBot="1" x14ac:dyDescent="0.25">
      <c r="A632" s="100">
        <v>41022</v>
      </c>
      <c r="B632" s="66" t="s">
        <v>73</v>
      </c>
      <c r="C632" s="56">
        <v>845</v>
      </c>
      <c r="D632" s="56">
        <v>900</v>
      </c>
      <c r="E632" s="57" t="s">
        <v>27</v>
      </c>
      <c r="F632" s="57" t="s">
        <v>59</v>
      </c>
      <c r="G632" s="101">
        <v>62</v>
      </c>
      <c r="H632" s="101">
        <v>5</v>
      </c>
      <c r="I632" s="101">
        <v>7</v>
      </c>
      <c r="J632" s="101">
        <v>17</v>
      </c>
      <c r="K632" s="54">
        <f t="shared" si="80"/>
        <v>91</v>
      </c>
      <c r="L632" s="57">
        <f t="shared" si="76"/>
        <v>62</v>
      </c>
      <c r="M632" s="57">
        <f t="shared" si="77"/>
        <v>10</v>
      </c>
      <c r="N632" s="57">
        <f t="shared" si="78"/>
        <v>18</v>
      </c>
      <c r="O632" s="57">
        <f t="shared" si="79"/>
        <v>9</v>
      </c>
      <c r="P632" s="57">
        <f t="shared" si="81"/>
        <v>99</v>
      </c>
      <c r="Q632" s="57">
        <f t="shared" si="82"/>
        <v>90</v>
      </c>
      <c r="R632" s="58">
        <f t="shared" si="83"/>
        <v>9</v>
      </c>
    </row>
    <row r="633" spans="1:18" ht="15.75" hidden="1" customHeight="1" thickBot="1" x14ac:dyDescent="0.25">
      <c r="A633" s="100">
        <v>41022</v>
      </c>
      <c r="B633" s="66" t="s">
        <v>73</v>
      </c>
      <c r="C633" s="56">
        <v>900</v>
      </c>
      <c r="D633" s="56">
        <v>915</v>
      </c>
      <c r="E633" s="57" t="s">
        <v>27</v>
      </c>
      <c r="F633" s="57" t="s">
        <v>59</v>
      </c>
      <c r="G633" s="101">
        <v>43</v>
      </c>
      <c r="H633" s="101">
        <v>3</v>
      </c>
      <c r="I633" s="101">
        <v>3</v>
      </c>
      <c r="J633" s="101">
        <v>10</v>
      </c>
      <c r="K633" s="54">
        <f t="shared" si="80"/>
        <v>59</v>
      </c>
      <c r="L633" s="57">
        <f t="shared" si="76"/>
        <v>43</v>
      </c>
      <c r="M633" s="57">
        <f t="shared" si="77"/>
        <v>6</v>
      </c>
      <c r="N633" s="57">
        <f t="shared" si="78"/>
        <v>8</v>
      </c>
      <c r="O633" s="57">
        <f t="shared" si="79"/>
        <v>5</v>
      </c>
      <c r="P633" s="57">
        <f t="shared" si="81"/>
        <v>62</v>
      </c>
      <c r="Q633" s="57">
        <f t="shared" si="82"/>
        <v>57</v>
      </c>
      <c r="R633" s="58">
        <f t="shared" si="83"/>
        <v>5</v>
      </c>
    </row>
    <row r="634" spans="1:18" ht="15.75" hidden="1" customHeight="1" thickBot="1" x14ac:dyDescent="0.25">
      <c r="A634" s="100">
        <v>41022</v>
      </c>
      <c r="B634" s="66" t="s">
        <v>73</v>
      </c>
      <c r="C634" s="56">
        <v>915</v>
      </c>
      <c r="D634" s="56">
        <v>930</v>
      </c>
      <c r="E634" s="57" t="s">
        <v>27</v>
      </c>
      <c r="F634" s="57" t="s">
        <v>59</v>
      </c>
      <c r="G634" s="101">
        <v>14</v>
      </c>
      <c r="H634" s="101">
        <v>2</v>
      </c>
      <c r="I634" s="101">
        <v>4</v>
      </c>
      <c r="J634" s="101">
        <v>17</v>
      </c>
      <c r="K634" s="54">
        <f t="shared" si="80"/>
        <v>37</v>
      </c>
      <c r="L634" s="57">
        <f t="shared" si="76"/>
        <v>14</v>
      </c>
      <c r="M634" s="57">
        <f t="shared" si="77"/>
        <v>4</v>
      </c>
      <c r="N634" s="57">
        <f t="shared" si="78"/>
        <v>10</v>
      </c>
      <c r="O634" s="57">
        <f t="shared" si="79"/>
        <v>9</v>
      </c>
      <c r="P634" s="57">
        <f t="shared" si="81"/>
        <v>37</v>
      </c>
      <c r="Q634" s="57">
        <f t="shared" si="82"/>
        <v>28</v>
      </c>
      <c r="R634" s="58">
        <f t="shared" si="83"/>
        <v>9</v>
      </c>
    </row>
    <row r="635" spans="1:18" ht="15.75" hidden="1" customHeight="1" thickBot="1" x14ac:dyDescent="0.25">
      <c r="A635" s="100">
        <v>41022</v>
      </c>
      <c r="B635" s="66" t="s">
        <v>73</v>
      </c>
      <c r="C635" s="56">
        <v>930</v>
      </c>
      <c r="D635" s="56">
        <v>945</v>
      </c>
      <c r="E635" s="57" t="s">
        <v>27</v>
      </c>
      <c r="F635" s="57" t="s">
        <v>59</v>
      </c>
      <c r="G635" s="101">
        <v>52</v>
      </c>
      <c r="H635" s="101">
        <v>3</v>
      </c>
      <c r="I635" s="101">
        <v>5</v>
      </c>
      <c r="J635" s="101">
        <v>14</v>
      </c>
      <c r="K635" s="54">
        <f t="shared" si="80"/>
        <v>74</v>
      </c>
      <c r="L635" s="57">
        <f t="shared" si="76"/>
        <v>52</v>
      </c>
      <c r="M635" s="57">
        <f t="shared" si="77"/>
        <v>6</v>
      </c>
      <c r="N635" s="57">
        <f t="shared" si="78"/>
        <v>13</v>
      </c>
      <c r="O635" s="57">
        <f t="shared" si="79"/>
        <v>7</v>
      </c>
      <c r="P635" s="57">
        <f t="shared" si="81"/>
        <v>78</v>
      </c>
      <c r="Q635" s="57">
        <f t="shared" si="82"/>
        <v>71</v>
      </c>
      <c r="R635" s="58">
        <f t="shared" si="83"/>
        <v>7</v>
      </c>
    </row>
    <row r="636" spans="1:18" ht="15.75" hidden="1" customHeight="1" thickBot="1" x14ac:dyDescent="0.25">
      <c r="A636" s="100">
        <v>41022</v>
      </c>
      <c r="B636" s="66" t="s">
        <v>73</v>
      </c>
      <c r="C636" s="56">
        <v>945</v>
      </c>
      <c r="D636" s="56">
        <v>1000</v>
      </c>
      <c r="E636" s="57" t="s">
        <v>27</v>
      </c>
      <c r="F636" s="57" t="s">
        <v>59</v>
      </c>
      <c r="G636" s="101">
        <v>66</v>
      </c>
      <c r="H636" s="101">
        <v>2</v>
      </c>
      <c r="I636" s="101">
        <v>6</v>
      </c>
      <c r="J636" s="101">
        <v>11</v>
      </c>
      <c r="K636" s="54">
        <f t="shared" si="80"/>
        <v>85</v>
      </c>
      <c r="L636" s="57">
        <f t="shared" si="76"/>
        <v>66</v>
      </c>
      <c r="M636" s="57">
        <f t="shared" si="77"/>
        <v>4</v>
      </c>
      <c r="N636" s="57">
        <f t="shared" si="78"/>
        <v>15</v>
      </c>
      <c r="O636" s="57">
        <f t="shared" si="79"/>
        <v>6</v>
      </c>
      <c r="P636" s="57">
        <f t="shared" si="81"/>
        <v>91</v>
      </c>
      <c r="Q636" s="57">
        <f t="shared" si="82"/>
        <v>85</v>
      </c>
      <c r="R636" s="58">
        <f t="shared" si="83"/>
        <v>6</v>
      </c>
    </row>
    <row r="637" spans="1:18" ht="15.75" hidden="1" customHeight="1" thickBot="1" x14ac:dyDescent="0.25">
      <c r="A637" s="100">
        <v>41022</v>
      </c>
      <c r="B637" s="66" t="s">
        <v>73</v>
      </c>
      <c r="C637" s="56">
        <v>1000</v>
      </c>
      <c r="D637" s="56">
        <v>1015</v>
      </c>
      <c r="E637" s="57" t="s">
        <v>27</v>
      </c>
      <c r="F637" s="57" t="s">
        <v>59</v>
      </c>
      <c r="G637" s="101">
        <v>58</v>
      </c>
      <c r="H637" s="101">
        <v>3</v>
      </c>
      <c r="I637" s="101">
        <v>3</v>
      </c>
      <c r="J637" s="101">
        <v>20</v>
      </c>
      <c r="K637" s="54">
        <f t="shared" si="80"/>
        <v>84</v>
      </c>
      <c r="L637" s="57">
        <f t="shared" si="76"/>
        <v>58</v>
      </c>
      <c r="M637" s="57">
        <f t="shared" si="77"/>
        <v>6</v>
      </c>
      <c r="N637" s="57">
        <f t="shared" si="78"/>
        <v>8</v>
      </c>
      <c r="O637" s="57">
        <f t="shared" si="79"/>
        <v>10</v>
      </c>
      <c r="P637" s="57">
        <f t="shared" si="81"/>
        <v>82</v>
      </c>
      <c r="Q637" s="57">
        <f t="shared" si="82"/>
        <v>72</v>
      </c>
      <c r="R637" s="58">
        <f t="shared" si="83"/>
        <v>10</v>
      </c>
    </row>
    <row r="638" spans="1:18" ht="15.75" hidden="1" customHeight="1" thickBot="1" x14ac:dyDescent="0.25">
      <c r="A638" s="100">
        <v>41022</v>
      </c>
      <c r="B638" s="66" t="s">
        <v>73</v>
      </c>
      <c r="C638" s="56">
        <v>1015</v>
      </c>
      <c r="D638" s="56">
        <v>1030</v>
      </c>
      <c r="E638" s="57" t="s">
        <v>27</v>
      </c>
      <c r="F638" s="57" t="s">
        <v>59</v>
      </c>
      <c r="G638" s="101">
        <v>33</v>
      </c>
      <c r="H638" s="101">
        <v>3</v>
      </c>
      <c r="I638" s="101">
        <v>4</v>
      </c>
      <c r="J638" s="101">
        <v>12</v>
      </c>
      <c r="K638" s="54">
        <f t="shared" si="80"/>
        <v>52</v>
      </c>
      <c r="L638" s="57">
        <f t="shared" si="76"/>
        <v>33</v>
      </c>
      <c r="M638" s="57">
        <f t="shared" si="77"/>
        <v>6</v>
      </c>
      <c r="N638" s="57">
        <f t="shared" si="78"/>
        <v>10</v>
      </c>
      <c r="O638" s="57">
        <f t="shared" si="79"/>
        <v>6</v>
      </c>
      <c r="P638" s="57">
        <f t="shared" si="81"/>
        <v>55</v>
      </c>
      <c r="Q638" s="57">
        <f t="shared" si="82"/>
        <v>49</v>
      </c>
      <c r="R638" s="58">
        <f t="shared" si="83"/>
        <v>6</v>
      </c>
    </row>
    <row r="639" spans="1:18" ht="15.75" hidden="1" customHeight="1" thickBot="1" x14ac:dyDescent="0.25">
      <c r="A639" s="100">
        <v>41022</v>
      </c>
      <c r="B639" s="66" t="s">
        <v>73</v>
      </c>
      <c r="C639" s="56">
        <v>1030</v>
      </c>
      <c r="D639" s="56">
        <v>1045</v>
      </c>
      <c r="E639" s="57" t="s">
        <v>27</v>
      </c>
      <c r="F639" s="57" t="s">
        <v>59</v>
      </c>
      <c r="G639" s="101">
        <v>54</v>
      </c>
      <c r="H639" s="101">
        <v>5</v>
      </c>
      <c r="I639" s="101">
        <v>3</v>
      </c>
      <c r="J639" s="101">
        <v>5</v>
      </c>
      <c r="K639" s="54">
        <f t="shared" si="80"/>
        <v>67</v>
      </c>
      <c r="L639" s="57">
        <f t="shared" si="76"/>
        <v>54</v>
      </c>
      <c r="M639" s="57">
        <f t="shared" si="77"/>
        <v>10</v>
      </c>
      <c r="N639" s="57">
        <f t="shared" si="78"/>
        <v>8</v>
      </c>
      <c r="O639" s="57">
        <f t="shared" si="79"/>
        <v>3</v>
      </c>
      <c r="P639" s="57">
        <f t="shared" si="81"/>
        <v>75</v>
      </c>
      <c r="Q639" s="57">
        <f t="shared" si="82"/>
        <v>72</v>
      </c>
      <c r="R639" s="58">
        <f t="shared" si="83"/>
        <v>3</v>
      </c>
    </row>
    <row r="640" spans="1:18" ht="15.75" hidden="1" customHeight="1" thickBot="1" x14ac:dyDescent="0.25">
      <c r="A640" s="100">
        <v>41022</v>
      </c>
      <c r="B640" s="66" t="s">
        <v>73</v>
      </c>
      <c r="C640" s="56">
        <v>1045</v>
      </c>
      <c r="D640" s="56">
        <v>1100</v>
      </c>
      <c r="E640" s="57" t="s">
        <v>27</v>
      </c>
      <c r="F640" s="57" t="s">
        <v>59</v>
      </c>
      <c r="G640" s="101">
        <v>54</v>
      </c>
      <c r="H640" s="101">
        <v>4</v>
      </c>
      <c r="I640" s="101">
        <v>7</v>
      </c>
      <c r="J640" s="101">
        <v>11</v>
      </c>
      <c r="K640" s="54">
        <f t="shared" si="80"/>
        <v>76</v>
      </c>
      <c r="L640" s="57">
        <f t="shared" si="76"/>
        <v>54</v>
      </c>
      <c r="M640" s="57">
        <f t="shared" si="77"/>
        <v>8</v>
      </c>
      <c r="N640" s="57">
        <f t="shared" si="78"/>
        <v>18</v>
      </c>
      <c r="O640" s="57">
        <f t="shared" si="79"/>
        <v>6</v>
      </c>
      <c r="P640" s="57">
        <f t="shared" si="81"/>
        <v>86</v>
      </c>
      <c r="Q640" s="57">
        <f t="shared" si="82"/>
        <v>80</v>
      </c>
      <c r="R640" s="58">
        <f t="shared" si="83"/>
        <v>6</v>
      </c>
    </row>
    <row r="641" spans="1:18" ht="15.75" hidden="1" customHeight="1" thickBot="1" x14ac:dyDescent="0.25">
      <c r="A641" s="100">
        <v>41022</v>
      </c>
      <c r="B641" s="66" t="s">
        <v>73</v>
      </c>
      <c r="C641" s="56">
        <v>1100</v>
      </c>
      <c r="D641" s="56">
        <v>1115</v>
      </c>
      <c r="E641" s="57" t="s">
        <v>27</v>
      </c>
      <c r="F641" s="57" t="s">
        <v>59</v>
      </c>
      <c r="G641" s="101">
        <v>44</v>
      </c>
      <c r="H641" s="101">
        <v>2</v>
      </c>
      <c r="I641" s="101">
        <v>5</v>
      </c>
      <c r="J641" s="101">
        <v>17</v>
      </c>
      <c r="K641" s="54">
        <f t="shared" si="80"/>
        <v>68</v>
      </c>
      <c r="L641" s="57">
        <f t="shared" si="76"/>
        <v>44</v>
      </c>
      <c r="M641" s="57">
        <f t="shared" si="77"/>
        <v>4</v>
      </c>
      <c r="N641" s="57">
        <f t="shared" si="78"/>
        <v>13</v>
      </c>
      <c r="O641" s="57">
        <f t="shared" si="79"/>
        <v>9</v>
      </c>
      <c r="P641" s="57">
        <f t="shared" si="81"/>
        <v>70</v>
      </c>
      <c r="Q641" s="57">
        <f t="shared" si="82"/>
        <v>61</v>
      </c>
      <c r="R641" s="58">
        <f t="shared" si="83"/>
        <v>9</v>
      </c>
    </row>
    <row r="642" spans="1:18" ht="15.75" hidden="1" customHeight="1" thickBot="1" x14ac:dyDescent="0.25">
      <c r="A642" s="100">
        <v>41022</v>
      </c>
      <c r="B642" s="66" t="s">
        <v>73</v>
      </c>
      <c r="C642" s="56">
        <v>1115</v>
      </c>
      <c r="D642" s="56">
        <v>1130</v>
      </c>
      <c r="E642" s="57" t="s">
        <v>27</v>
      </c>
      <c r="F642" s="57" t="s">
        <v>59</v>
      </c>
      <c r="G642" s="101">
        <v>29</v>
      </c>
      <c r="H642" s="101">
        <v>2</v>
      </c>
      <c r="I642" s="101">
        <v>3</v>
      </c>
      <c r="J642" s="101">
        <v>11</v>
      </c>
      <c r="K642" s="54">
        <f t="shared" si="80"/>
        <v>45</v>
      </c>
      <c r="L642" s="57">
        <f t="shared" si="76"/>
        <v>29</v>
      </c>
      <c r="M642" s="57">
        <f t="shared" si="77"/>
        <v>4</v>
      </c>
      <c r="N642" s="57">
        <f t="shared" si="78"/>
        <v>8</v>
      </c>
      <c r="O642" s="57">
        <f t="shared" si="79"/>
        <v>6</v>
      </c>
      <c r="P642" s="57">
        <f t="shared" si="81"/>
        <v>47</v>
      </c>
      <c r="Q642" s="57">
        <f t="shared" si="82"/>
        <v>41</v>
      </c>
      <c r="R642" s="58">
        <f t="shared" si="83"/>
        <v>6</v>
      </c>
    </row>
    <row r="643" spans="1:18" ht="15.75" hidden="1" customHeight="1" thickBot="1" x14ac:dyDescent="0.25">
      <c r="A643" s="100">
        <v>41022</v>
      </c>
      <c r="B643" s="66" t="s">
        <v>73</v>
      </c>
      <c r="C643" s="56">
        <v>1130</v>
      </c>
      <c r="D643" s="56">
        <v>1145</v>
      </c>
      <c r="E643" s="57" t="s">
        <v>27</v>
      </c>
      <c r="F643" s="57" t="s">
        <v>59</v>
      </c>
      <c r="G643" s="101">
        <v>78</v>
      </c>
      <c r="H643" s="101">
        <v>2</v>
      </c>
      <c r="I643" s="101">
        <v>7</v>
      </c>
      <c r="J643" s="101">
        <v>4</v>
      </c>
      <c r="K643" s="54">
        <f t="shared" si="80"/>
        <v>91</v>
      </c>
      <c r="L643" s="57">
        <f t="shared" si="76"/>
        <v>78</v>
      </c>
      <c r="M643" s="57">
        <f t="shared" si="77"/>
        <v>4</v>
      </c>
      <c r="N643" s="57">
        <f t="shared" si="78"/>
        <v>18</v>
      </c>
      <c r="O643" s="57">
        <f t="shared" si="79"/>
        <v>2</v>
      </c>
      <c r="P643" s="57">
        <f t="shared" si="81"/>
        <v>102</v>
      </c>
      <c r="Q643" s="57">
        <f t="shared" si="82"/>
        <v>100</v>
      </c>
      <c r="R643" s="58">
        <f t="shared" si="83"/>
        <v>2</v>
      </c>
    </row>
    <row r="644" spans="1:18" ht="15.75" hidden="1" customHeight="1" thickBot="1" x14ac:dyDescent="0.25">
      <c r="A644" s="100">
        <v>41022</v>
      </c>
      <c r="B644" s="66" t="s">
        <v>73</v>
      </c>
      <c r="C644" s="56">
        <v>1145</v>
      </c>
      <c r="D644" s="56">
        <v>1200</v>
      </c>
      <c r="E644" s="57" t="s">
        <v>27</v>
      </c>
      <c r="F644" s="57" t="s">
        <v>59</v>
      </c>
      <c r="G644" s="101">
        <v>20</v>
      </c>
      <c r="H644" s="101">
        <v>1</v>
      </c>
      <c r="I644" s="101">
        <v>6</v>
      </c>
      <c r="J644" s="101">
        <v>7</v>
      </c>
      <c r="K644" s="54">
        <f t="shared" si="80"/>
        <v>34</v>
      </c>
      <c r="L644" s="57">
        <f t="shared" si="76"/>
        <v>20</v>
      </c>
      <c r="M644" s="57">
        <f t="shared" si="77"/>
        <v>2</v>
      </c>
      <c r="N644" s="57">
        <f t="shared" si="78"/>
        <v>15</v>
      </c>
      <c r="O644" s="57">
        <f t="shared" si="79"/>
        <v>4</v>
      </c>
      <c r="P644" s="57">
        <f t="shared" si="81"/>
        <v>41</v>
      </c>
      <c r="Q644" s="57">
        <f t="shared" si="82"/>
        <v>37</v>
      </c>
      <c r="R644" s="58">
        <f t="shared" si="83"/>
        <v>4</v>
      </c>
    </row>
    <row r="645" spans="1:18" ht="15.75" hidden="1" customHeight="1" thickBot="1" x14ac:dyDescent="0.25">
      <c r="A645" s="100">
        <v>41022</v>
      </c>
      <c r="B645" s="66" t="s">
        <v>73</v>
      </c>
      <c r="C645" s="56">
        <v>1200</v>
      </c>
      <c r="D645" s="56">
        <v>1215</v>
      </c>
      <c r="E645" s="57" t="s">
        <v>27</v>
      </c>
      <c r="F645" s="57" t="s">
        <v>59</v>
      </c>
      <c r="G645" s="101">
        <v>55</v>
      </c>
      <c r="H645" s="101">
        <v>1</v>
      </c>
      <c r="I645" s="101">
        <v>6</v>
      </c>
      <c r="J645" s="101">
        <v>6</v>
      </c>
      <c r="K645" s="54">
        <f t="shared" si="80"/>
        <v>68</v>
      </c>
      <c r="L645" s="57">
        <f t="shared" si="76"/>
        <v>55</v>
      </c>
      <c r="M645" s="57">
        <f t="shared" si="77"/>
        <v>2</v>
      </c>
      <c r="N645" s="57">
        <f t="shared" si="78"/>
        <v>15</v>
      </c>
      <c r="O645" s="57">
        <f t="shared" si="79"/>
        <v>3</v>
      </c>
      <c r="P645" s="57">
        <f t="shared" si="81"/>
        <v>75</v>
      </c>
      <c r="Q645" s="57">
        <f t="shared" si="82"/>
        <v>72</v>
      </c>
      <c r="R645" s="58">
        <f t="shared" si="83"/>
        <v>3</v>
      </c>
    </row>
    <row r="646" spans="1:18" ht="15.75" hidden="1" customHeight="1" thickBot="1" x14ac:dyDescent="0.25">
      <c r="A646" s="100">
        <v>41022</v>
      </c>
      <c r="B646" s="66" t="s">
        <v>73</v>
      </c>
      <c r="C646" s="56">
        <v>1215</v>
      </c>
      <c r="D646" s="56">
        <v>1230</v>
      </c>
      <c r="E646" s="57" t="s">
        <v>27</v>
      </c>
      <c r="F646" s="57" t="s">
        <v>59</v>
      </c>
      <c r="G646" s="101">
        <v>59</v>
      </c>
      <c r="H646" s="101">
        <v>1</v>
      </c>
      <c r="I646" s="101">
        <v>8</v>
      </c>
      <c r="J646" s="101">
        <v>6</v>
      </c>
      <c r="K646" s="54">
        <f t="shared" si="80"/>
        <v>74</v>
      </c>
      <c r="L646" s="57">
        <f t="shared" si="76"/>
        <v>59</v>
      </c>
      <c r="M646" s="57">
        <f t="shared" si="77"/>
        <v>2</v>
      </c>
      <c r="N646" s="57">
        <f t="shared" si="78"/>
        <v>20</v>
      </c>
      <c r="O646" s="57">
        <f t="shared" si="79"/>
        <v>3</v>
      </c>
      <c r="P646" s="57">
        <f t="shared" si="81"/>
        <v>84</v>
      </c>
      <c r="Q646" s="57">
        <f t="shared" si="82"/>
        <v>81</v>
      </c>
      <c r="R646" s="58">
        <f t="shared" si="83"/>
        <v>3</v>
      </c>
    </row>
    <row r="647" spans="1:18" ht="15.75" hidden="1" customHeight="1" thickBot="1" x14ac:dyDescent="0.25">
      <c r="A647" s="100">
        <v>41022</v>
      </c>
      <c r="B647" s="66" t="s">
        <v>73</v>
      </c>
      <c r="C647" s="56">
        <v>1230</v>
      </c>
      <c r="D647" s="56">
        <v>1245</v>
      </c>
      <c r="E647" s="57" t="s">
        <v>27</v>
      </c>
      <c r="F647" s="57" t="s">
        <v>59</v>
      </c>
      <c r="G647" s="101">
        <v>60</v>
      </c>
      <c r="H647" s="101">
        <v>2</v>
      </c>
      <c r="I647" s="101">
        <v>8</v>
      </c>
      <c r="J647" s="101">
        <v>11</v>
      </c>
      <c r="K647" s="54">
        <f t="shared" si="80"/>
        <v>81</v>
      </c>
      <c r="L647" s="57">
        <f t="shared" si="76"/>
        <v>60</v>
      </c>
      <c r="M647" s="57">
        <f t="shared" si="77"/>
        <v>4</v>
      </c>
      <c r="N647" s="57">
        <f t="shared" si="78"/>
        <v>20</v>
      </c>
      <c r="O647" s="57">
        <f t="shared" si="79"/>
        <v>6</v>
      </c>
      <c r="P647" s="57">
        <f t="shared" si="81"/>
        <v>90</v>
      </c>
      <c r="Q647" s="57">
        <f t="shared" si="82"/>
        <v>84</v>
      </c>
      <c r="R647" s="58">
        <f t="shared" si="83"/>
        <v>6</v>
      </c>
    </row>
    <row r="648" spans="1:18" ht="15.75" hidden="1" customHeight="1" thickBot="1" x14ac:dyDescent="0.25">
      <c r="A648" s="100">
        <v>41022</v>
      </c>
      <c r="B648" s="66" t="s">
        <v>73</v>
      </c>
      <c r="C648" s="56">
        <v>1245</v>
      </c>
      <c r="D648" s="56">
        <v>1300</v>
      </c>
      <c r="E648" s="57" t="s">
        <v>27</v>
      </c>
      <c r="F648" s="57" t="s">
        <v>59</v>
      </c>
      <c r="G648" s="101">
        <v>63</v>
      </c>
      <c r="H648" s="101">
        <v>3</v>
      </c>
      <c r="I648" s="101">
        <v>8</v>
      </c>
      <c r="J648" s="101">
        <v>8</v>
      </c>
      <c r="K648" s="54">
        <f t="shared" si="80"/>
        <v>82</v>
      </c>
      <c r="L648" s="57">
        <f t="shared" si="76"/>
        <v>63</v>
      </c>
      <c r="M648" s="57">
        <f t="shared" si="77"/>
        <v>6</v>
      </c>
      <c r="N648" s="57">
        <f t="shared" si="78"/>
        <v>20</v>
      </c>
      <c r="O648" s="57">
        <f t="shared" si="79"/>
        <v>4</v>
      </c>
      <c r="P648" s="57">
        <f t="shared" si="81"/>
        <v>93</v>
      </c>
      <c r="Q648" s="57">
        <f t="shared" si="82"/>
        <v>89</v>
      </c>
      <c r="R648" s="58">
        <f t="shared" si="83"/>
        <v>4</v>
      </c>
    </row>
    <row r="649" spans="1:18" ht="15.75" hidden="1" customHeight="1" thickBot="1" x14ac:dyDescent="0.25">
      <c r="A649" s="100">
        <v>41022</v>
      </c>
      <c r="B649" s="66" t="s">
        <v>73</v>
      </c>
      <c r="C649" s="56">
        <v>1300</v>
      </c>
      <c r="D649" s="56">
        <v>1315</v>
      </c>
      <c r="E649" s="57" t="s">
        <v>27</v>
      </c>
      <c r="F649" s="57" t="s">
        <v>59</v>
      </c>
      <c r="G649" s="101">
        <v>25</v>
      </c>
      <c r="H649" s="101">
        <v>4</v>
      </c>
      <c r="I649" s="101">
        <v>19</v>
      </c>
      <c r="J649" s="101">
        <v>10</v>
      </c>
      <c r="K649" s="54">
        <f t="shared" si="80"/>
        <v>58</v>
      </c>
      <c r="L649" s="57">
        <f t="shared" si="76"/>
        <v>25</v>
      </c>
      <c r="M649" s="57">
        <f t="shared" si="77"/>
        <v>8</v>
      </c>
      <c r="N649" s="57">
        <f t="shared" si="78"/>
        <v>48</v>
      </c>
      <c r="O649" s="57">
        <f t="shared" si="79"/>
        <v>5</v>
      </c>
      <c r="P649" s="57">
        <f t="shared" si="81"/>
        <v>86</v>
      </c>
      <c r="Q649" s="57">
        <f t="shared" si="82"/>
        <v>81</v>
      </c>
      <c r="R649" s="58">
        <f t="shared" si="83"/>
        <v>5</v>
      </c>
    </row>
    <row r="650" spans="1:18" ht="15.75" hidden="1" customHeight="1" thickBot="1" x14ac:dyDescent="0.25">
      <c r="A650" s="100">
        <v>41022</v>
      </c>
      <c r="B650" s="66" t="s">
        <v>73</v>
      </c>
      <c r="C650" s="56">
        <v>1315</v>
      </c>
      <c r="D650" s="56">
        <v>1330</v>
      </c>
      <c r="E650" s="57" t="s">
        <v>27</v>
      </c>
      <c r="F650" s="57" t="s">
        <v>59</v>
      </c>
      <c r="G650" s="101">
        <v>8</v>
      </c>
      <c r="H650" s="101">
        <v>2</v>
      </c>
      <c r="I650" s="101">
        <v>18</v>
      </c>
      <c r="J650" s="101">
        <v>4</v>
      </c>
      <c r="K650" s="54">
        <f t="shared" si="80"/>
        <v>32</v>
      </c>
      <c r="L650" s="57">
        <f t="shared" si="76"/>
        <v>8</v>
      </c>
      <c r="M650" s="57">
        <f t="shared" si="77"/>
        <v>4</v>
      </c>
      <c r="N650" s="57">
        <f t="shared" si="78"/>
        <v>45</v>
      </c>
      <c r="O650" s="57">
        <f t="shared" si="79"/>
        <v>2</v>
      </c>
      <c r="P650" s="57">
        <f t="shared" si="81"/>
        <v>59</v>
      </c>
      <c r="Q650" s="57">
        <f t="shared" si="82"/>
        <v>57</v>
      </c>
      <c r="R650" s="58">
        <f t="shared" si="83"/>
        <v>2</v>
      </c>
    </row>
    <row r="651" spans="1:18" ht="15.75" hidden="1" customHeight="1" thickBot="1" x14ac:dyDescent="0.25">
      <c r="A651" s="100">
        <v>41022</v>
      </c>
      <c r="B651" s="66" t="s">
        <v>73</v>
      </c>
      <c r="C651" s="56">
        <v>1330</v>
      </c>
      <c r="D651" s="56">
        <v>1345</v>
      </c>
      <c r="E651" s="57" t="s">
        <v>27</v>
      </c>
      <c r="F651" s="57" t="s">
        <v>59</v>
      </c>
      <c r="G651" s="101">
        <v>43</v>
      </c>
      <c r="H651" s="101">
        <v>1</v>
      </c>
      <c r="I651" s="101">
        <v>16</v>
      </c>
      <c r="J651" s="101">
        <v>9</v>
      </c>
      <c r="K651" s="54">
        <f t="shared" si="80"/>
        <v>69</v>
      </c>
      <c r="L651" s="57">
        <f t="shared" si="76"/>
        <v>43</v>
      </c>
      <c r="M651" s="57">
        <f t="shared" si="77"/>
        <v>2</v>
      </c>
      <c r="N651" s="57">
        <f t="shared" si="78"/>
        <v>40</v>
      </c>
      <c r="O651" s="57">
        <f t="shared" si="79"/>
        <v>5</v>
      </c>
      <c r="P651" s="57">
        <f t="shared" si="81"/>
        <v>90</v>
      </c>
      <c r="Q651" s="57">
        <f t="shared" si="82"/>
        <v>85</v>
      </c>
      <c r="R651" s="58">
        <f t="shared" si="83"/>
        <v>5</v>
      </c>
    </row>
    <row r="652" spans="1:18" ht="15.75" hidden="1" customHeight="1" thickBot="1" x14ac:dyDescent="0.25">
      <c r="A652" s="100">
        <v>41022</v>
      </c>
      <c r="B652" s="66" t="s">
        <v>73</v>
      </c>
      <c r="C652" s="56">
        <v>1345</v>
      </c>
      <c r="D652" s="56">
        <v>1400</v>
      </c>
      <c r="E652" s="57" t="s">
        <v>27</v>
      </c>
      <c r="F652" s="57" t="s">
        <v>59</v>
      </c>
      <c r="G652" s="101">
        <v>38</v>
      </c>
      <c r="H652" s="101">
        <v>1</v>
      </c>
      <c r="I652" s="101">
        <v>9</v>
      </c>
      <c r="J652" s="101">
        <v>4</v>
      </c>
      <c r="K652" s="54">
        <f t="shared" si="80"/>
        <v>52</v>
      </c>
      <c r="L652" s="57">
        <f t="shared" si="76"/>
        <v>38</v>
      </c>
      <c r="M652" s="57">
        <f t="shared" si="77"/>
        <v>2</v>
      </c>
      <c r="N652" s="57">
        <f t="shared" si="78"/>
        <v>23</v>
      </c>
      <c r="O652" s="57">
        <f t="shared" si="79"/>
        <v>2</v>
      </c>
      <c r="P652" s="57">
        <f t="shared" si="81"/>
        <v>65</v>
      </c>
      <c r="Q652" s="57">
        <f t="shared" si="82"/>
        <v>63</v>
      </c>
      <c r="R652" s="58">
        <f t="shared" si="83"/>
        <v>2</v>
      </c>
    </row>
    <row r="653" spans="1:18" ht="15.75" hidden="1" customHeight="1" thickBot="1" x14ac:dyDescent="0.25">
      <c r="A653" s="100">
        <v>41022</v>
      </c>
      <c r="B653" s="66" t="s">
        <v>73</v>
      </c>
      <c r="C653" s="56">
        <v>1400</v>
      </c>
      <c r="D653" s="56">
        <v>1415</v>
      </c>
      <c r="E653" s="57" t="s">
        <v>27</v>
      </c>
      <c r="F653" s="57" t="s">
        <v>59</v>
      </c>
      <c r="G653" s="101">
        <v>32</v>
      </c>
      <c r="H653" s="101">
        <v>2</v>
      </c>
      <c r="I653" s="101">
        <v>4</v>
      </c>
      <c r="J653" s="101">
        <v>4</v>
      </c>
      <c r="K653" s="54">
        <f t="shared" si="80"/>
        <v>42</v>
      </c>
      <c r="L653" s="57">
        <f t="shared" si="76"/>
        <v>32</v>
      </c>
      <c r="M653" s="57">
        <f t="shared" si="77"/>
        <v>4</v>
      </c>
      <c r="N653" s="57">
        <f t="shared" si="78"/>
        <v>10</v>
      </c>
      <c r="O653" s="57">
        <f t="shared" si="79"/>
        <v>2</v>
      </c>
      <c r="P653" s="57">
        <f t="shared" si="81"/>
        <v>48</v>
      </c>
      <c r="Q653" s="57">
        <f t="shared" si="82"/>
        <v>46</v>
      </c>
      <c r="R653" s="58">
        <f t="shared" si="83"/>
        <v>2</v>
      </c>
    </row>
    <row r="654" spans="1:18" ht="15.75" hidden="1" customHeight="1" thickBot="1" x14ac:dyDescent="0.25">
      <c r="A654" s="100">
        <v>41022</v>
      </c>
      <c r="B654" s="66" t="s">
        <v>73</v>
      </c>
      <c r="C654" s="56">
        <v>1415</v>
      </c>
      <c r="D654" s="56">
        <v>1430</v>
      </c>
      <c r="E654" s="57" t="s">
        <v>27</v>
      </c>
      <c r="F654" s="57" t="s">
        <v>59</v>
      </c>
      <c r="G654" s="101">
        <v>48</v>
      </c>
      <c r="H654" s="101">
        <v>1</v>
      </c>
      <c r="I654" s="101">
        <v>6</v>
      </c>
      <c r="J654" s="101">
        <v>4</v>
      </c>
      <c r="K654" s="54">
        <f t="shared" si="80"/>
        <v>59</v>
      </c>
      <c r="L654" s="57">
        <f t="shared" si="76"/>
        <v>48</v>
      </c>
      <c r="M654" s="57">
        <f t="shared" si="77"/>
        <v>2</v>
      </c>
      <c r="N654" s="57">
        <f t="shared" si="78"/>
        <v>15</v>
      </c>
      <c r="O654" s="57">
        <f t="shared" si="79"/>
        <v>2</v>
      </c>
      <c r="P654" s="57">
        <f t="shared" si="81"/>
        <v>67</v>
      </c>
      <c r="Q654" s="57">
        <f t="shared" si="82"/>
        <v>65</v>
      </c>
      <c r="R654" s="58">
        <f t="shared" si="83"/>
        <v>2</v>
      </c>
    </row>
    <row r="655" spans="1:18" ht="15.75" hidden="1" customHeight="1" thickBot="1" x14ac:dyDescent="0.25">
      <c r="A655" s="100">
        <v>41022</v>
      </c>
      <c r="B655" s="66" t="s">
        <v>73</v>
      </c>
      <c r="C655" s="56">
        <v>1430</v>
      </c>
      <c r="D655" s="56">
        <v>1445</v>
      </c>
      <c r="E655" s="57" t="s">
        <v>27</v>
      </c>
      <c r="F655" s="57" t="s">
        <v>59</v>
      </c>
      <c r="G655" s="101">
        <v>22</v>
      </c>
      <c r="H655" s="101">
        <v>1</v>
      </c>
      <c r="I655" s="101">
        <v>1</v>
      </c>
      <c r="J655" s="101">
        <v>6</v>
      </c>
      <c r="K655" s="54">
        <f t="shared" si="80"/>
        <v>30</v>
      </c>
      <c r="L655" s="57">
        <f t="shared" si="76"/>
        <v>22</v>
      </c>
      <c r="M655" s="57">
        <f t="shared" si="77"/>
        <v>2</v>
      </c>
      <c r="N655" s="57">
        <f t="shared" si="78"/>
        <v>3</v>
      </c>
      <c r="O655" s="57">
        <f t="shared" si="79"/>
        <v>3</v>
      </c>
      <c r="P655" s="57">
        <f t="shared" si="81"/>
        <v>30</v>
      </c>
      <c r="Q655" s="57">
        <f t="shared" si="82"/>
        <v>27</v>
      </c>
      <c r="R655" s="58">
        <f t="shared" si="83"/>
        <v>3</v>
      </c>
    </row>
    <row r="656" spans="1:18" ht="15.75" hidden="1" customHeight="1" thickBot="1" x14ac:dyDescent="0.25">
      <c r="A656" s="100">
        <v>41022</v>
      </c>
      <c r="B656" s="66" t="s">
        <v>73</v>
      </c>
      <c r="C656" s="56">
        <v>1445</v>
      </c>
      <c r="D656" s="56">
        <v>1500</v>
      </c>
      <c r="E656" s="57" t="s">
        <v>27</v>
      </c>
      <c r="F656" s="57" t="s">
        <v>59</v>
      </c>
      <c r="G656" s="101">
        <v>43</v>
      </c>
      <c r="H656" s="101">
        <v>2</v>
      </c>
      <c r="I656" s="101">
        <v>9</v>
      </c>
      <c r="J656" s="101">
        <v>9</v>
      </c>
      <c r="K656" s="54">
        <f t="shared" si="80"/>
        <v>63</v>
      </c>
      <c r="L656" s="57">
        <f t="shared" si="76"/>
        <v>43</v>
      </c>
      <c r="M656" s="57">
        <f t="shared" si="77"/>
        <v>4</v>
      </c>
      <c r="N656" s="57">
        <f t="shared" si="78"/>
        <v>23</v>
      </c>
      <c r="O656" s="57">
        <f t="shared" si="79"/>
        <v>5</v>
      </c>
      <c r="P656" s="57">
        <f t="shared" si="81"/>
        <v>75</v>
      </c>
      <c r="Q656" s="57">
        <f t="shared" si="82"/>
        <v>70</v>
      </c>
      <c r="R656" s="58">
        <f t="shared" si="83"/>
        <v>5</v>
      </c>
    </row>
    <row r="657" spans="1:18" ht="15.75" hidden="1" customHeight="1" thickBot="1" x14ac:dyDescent="0.25">
      <c r="A657" s="100">
        <v>41022</v>
      </c>
      <c r="B657" s="66" t="s">
        <v>73</v>
      </c>
      <c r="C657" s="56">
        <v>1500</v>
      </c>
      <c r="D657" s="56">
        <v>1515</v>
      </c>
      <c r="E657" s="57" t="s">
        <v>27</v>
      </c>
      <c r="F657" s="57" t="s">
        <v>59</v>
      </c>
      <c r="G657" s="101">
        <v>27</v>
      </c>
      <c r="H657" s="101">
        <v>1</v>
      </c>
      <c r="I657" s="101">
        <v>12</v>
      </c>
      <c r="J657" s="101">
        <v>2</v>
      </c>
      <c r="K657" s="54">
        <f t="shared" si="80"/>
        <v>42</v>
      </c>
      <c r="L657" s="57">
        <f t="shared" ref="L657:L720" si="84">ROUNDUP(G657*$C$3,0)</f>
        <v>27</v>
      </c>
      <c r="M657" s="57">
        <f t="shared" ref="M657:M720" si="85">ROUNDUP($C$7*H657,0)</f>
        <v>2</v>
      </c>
      <c r="N657" s="57">
        <f t="shared" ref="N657:N720" si="86">ROUNDUP(I657*$C$10,0)</f>
        <v>30</v>
      </c>
      <c r="O657" s="57">
        <f t="shared" ref="O657:O720" si="87">ROUNDUP(J657*$C$11,0)</f>
        <v>1</v>
      </c>
      <c r="P657" s="57">
        <f t="shared" si="81"/>
        <v>60</v>
      </c>
      <c r="Q657" s="57">
        <f t="shared" si="82"/>
        <v>59</v>
      </c>
      <c r="R657" s="58">
        <f t="shared" si="83"/>
        <v>1</v>
      </c>
    </row>
    <row r="658" spans="1:18" ht="15.75" hidden="1" customHeight="1" thickBot="1" x14ac:dyDescent="0.25">
      <c r="A658" s="100">
        <v>41022</v>
      </c>
      <c r="B658" s="66" t="s">
        <v>73</v>
      </c>
      <c r="C658" s="56">
        <v>1515</v>
      </c>
      <c r="D658" s="56">
        <v>1530</v>
      </c>
      <c r="E658" s="57" t="s">
        <v>27</v>
      </c>
      <c r="F658" s="57" t="s">
        <v>59</v>
      </c>
      <c r="G658" s="101">
        <v>44</v>
      </c>
      <c r="H658" s="101">
        <v>0</v>
      </c>
      <c r="I658" s="101">
        <v>10</v>
      </c>
      <c r="J658" s="101">
        <v>5</v>
      </c>
      <c r="K658" s="54">
        <f t="shared" si="80"/>
        <v>59</v>
      </c>
      <c r="L658" s="57">
        <f t="shared" si="84"/>
        <v>44</v>
      </c>
      <c r="M658" s="57">
        <f t="shared" si="85"/>
        <v>0</v>
      </c>
      <c r="N658" s="57">
        <f t="shared" si="86"/>
        <v>25</v>
      </c>
      <c r="O658" s="57">
        <f t="shared" si="87"/>
        <v>3</v>
      </c>
      <c r="P658" s="57">
        <f t="shared" si="81"/>
        <v>72</v>
      </c>
      <c r="Q658" s="57">
        <f t="shared" si="82"/>
        <v>69</v>
      </c>
      <c r="R658" s="58">
        <f t="shared" si="83"/>
        <v>3</v>
      </c>
    </row>
    <row r="659" spans="1:18" ht="15.75" hidden="1" customHeight="1" thickBot="1" x14ac:dyDescent="0.25">
      <c r="A659" s="100">
        <v>41022</v>
      </c>
      <c r="B659" s="66" t="s">
        <v>73</v>
      </c>
      <c r="C659" s="56">
        <v>1530</v>
      </c>
      <c r="D659" s="56">
        <v>1545</v>
      </c>
      <c r="E659" s="57" t="s">
        <v>27</v>
      </c>
      <c r="F659" s="57" t="s">
        <v>59</v>
      </c>
      <c r="G659" s="101">
        <v>33</v>
      </c>
      <c r="H659" s="101">
        <v>1</v>
      </c>
      <c r="I659" s="101">
        <v>6</v>
      </c>
      <c r="J659" s="101">
        <v>2</v>
      </c>
      <c r="K659" s="54">
        <f t="shared" si="80"/>
        <v>42</v>
      </c>
      <c r="L659" s="57">
        <f t="shared" si="84"/>
        <v>33</v>
      </c>
      <c r="M659" s="57">
        <f t="shared" si="85"/>
        <v>2</v>
      </c>
      <c r="N659" s="57">
        <f t="shared" si="86"/>
        <v>15</v>
      </c>
      <c r="O659" s="57">
        <f t="shared" si="87"/>
        <v>1</v>
      </c>
      <c r="P659" s="57">
        <f t="shared" si="81"/>
        <v>51</v>
      </c>
      <c r="Q659" s="57">
        <f t="shared" si="82"/>
        <v>50</v>
      </c>
      <c r="R659" s="58">
        <f t="shared" si="83"/>
        <v>1</v>
      </c>
    </row>
    <row r="660" spans="1:18" ht="15.75" hidden="1" customHeight="1" thickBot="1" x14ac:dyDescent="0.25">
      <c r="A660" s="100">
        <v>41022</v>
      </c>
      <c r="B660" s="66" t="s">
        <v>73</v>
      </c>
      <c r="C660" s="56">
        <v>1545</v>
      </c>
      <c r="D660" s="56">
        <v>1600</v>
      </c>
      <c r="E660" s="57" t="s">
        <v>27</v>
      </c>
      <c r="F660" s="57" t="s">
        <v>59</v>
      </c>
      <c r="G660" s="101">
        <v>51</v>
      </c>
      <c r="H660" s="101">
        <v>1</v>
      </c>
      <c r="I660" s="101">
        <v>7</v>
      </c>
      <c r="J660" s="101">
        <v>5</v>
      </c>
      <c r="K660" s="54">
        <f t="shared" si="80"/>
        <v>64</v>
      </c>
      <c r="L660" s="57">
        <f t="shared" si="84"/>
        <v>51</v>
      </c>
      <c r="M660" s="57">
        <f t="shared" si="85"/>
        <v>2</v>
      </c>
      <c r="N660" s="57">
        <f t="shared" si="86"/>
        <v>18</v>
      </c>
      <c r="O660" s="57">
        <f t="shared" si="87"/>
        <v>3</v>
      </c>
      <c r="P660" s="57">
        <f t="shared" si="81"/>
        <v>74</v>
      </c>
      <c r="Q660" s="57">
        <f t="shared" si="82"/>
        <v>71</v>
      </c>
      <c r="R660" s="58">
        <f t="shared" si="83"/>
        <v>3</v>
      </c>
    </row>
    <row r="661" spans="1:18" ht="15.75" hidden="1" customHeight="1" thickBot="1" x14ac:dyDescent="0.25">
      <c r="A661" s="100">
        <v>41022</v>
      </c>
      <c r="B661" s="66" t="s">
        <v>73</v>
      </c>
      <c r="C661" s="56">
        <v>1600</v>
      </c>
      <c r="D661" s="56">
        <v>1615</v>
      </c>
      <c r="E661" s="57" t="s">
        <v>27</v>
      </c>
      <c r="F661" s="57" t="s">
        <v>59</v>
      </c>
      <c r="G661" s="101">
        <v>49</v>
      </c>
      <c r="H661" s="101">
        <v>3</v>
      </c>
      <c r="I661" s="101">
        <v>5</v>
      </c>
      <c r="J661" s="101">
        <v>11</v>
      </c>
      <c r="K661" s="54">
        <f t="shared" si="80"/>
        <v>68</v>
      </c>
      <c r="L661" s="57">
        <f t="shared" si="84"/>
        <v>49</v>
      </c>
      <c r="M661" s="57">
        <f t="shared" si="85"/>
        <v>6</v>
      </c>
      <c r="N661" s="57">
        <f t="shared" si="86"/>
        <v>13</v>
      </c>
      <c r="O661" s="57">
        <f t="shared" si="87"/>
        <v>6</v>
      </c>
      <c r="P661" s="57">
        <f t="shared" si="81"/>
        <v>74</v>
      </c>
      <c r="Q661" s="57">
        <f t="shared" si="82"/>
        <v>68</v>
      </c>
      <c r="R661" s="58">
        <f t="shared" si="83"/>
        <v>6</v>
      </c>
    </row>
    <row r="662" spans="1:18" ht="15.75" hidden="1" customHeight="1" thickBot="1" x14ac:dyDescent="0.25">
      <c r="A662" s="100">
        <v>41022</v>
      </c>
      <c r="B662" s="66" t="s">
        <v>73</v>
      </c>
      <c r="C662" s="56">
        <v>1615</v>
      </c>
      <c r="D662" s="56">
        <v>1630</v>
      </c>
      <c r="E662" s="57" t="s">
        <v>27</v>
      </c>
      <c r="F662" s="57" t="s">
        <v>59</v>
      </c>
      <c r="G662" s="101">
        <v>28</v>
      </c>
      <c r="H662" s="101">
        <v>2</v>
      </c>
      <c r="I662" s="101">
        <v>5</v>
      </c>
      <c r="J662" s="101">
        <v>2</v>
      </c>
      <c r="K662" s="54">
        <f t="shared" si="80"/>
        <v>37</v>
      </c>
      <c r="L662" s="57">
        <f t="shared" si="84"/>
        <v>28</v>
      </c>
      <c r="M662" s="57">
        <f t="shared" si="85"/>
        <v>4</v>
      </c>
      <c r="N662" s="57">
        <f t="shared" si="86"/>
        <v>13</v>
      </c>
      <c r="O662" s="57">
        <f t="shared" si="87"/>
        <v>1</v>
      </c>
      <c r="P662" s="57">
        <f t="shared" si="81"/>
        <v>46</v>
      </c>
      <c r="Q662" s="57">
        <f t="shared" si="82"/>
        <v>45</v>
      </c>
      <c r="R662" s="58">
        <f t="shared" si="83"/>
        <v>1</v>
      </c>
    </row>
    <row r="663" spans="1:18" ht="15.75" hidden="1" customHeight="1" thickBot="1" x14ac:dyDescent="0.25">
      <c r="A663" s="100">
        <v>41022</v>
      </c>
      <c r="B663" s="66" t="s">
        <v>73</v>
      </c>
      <c r="C663" s="56">
        <v>1630</v>
      </c>
      <c r="D663" s="56">
        <v>1645</v>
      </c>
      <c r="E663" s="57" t="s">
        <v>27</v>
      </c>
      <c r="F663" s="57" t="s">
        <v>59</v>
      </c>
      <c r="G663" s="101">
        <v>28</v>
      </c>
      <c r="H663" s="101">
        <v>4</v>
      </c>
      <c r="I663" s="101">
        <v>15</v>
      </c>
      <c r="J663" s="101">
        <v>11</v>
      </c>
      <c r="K663" s="54">
        <f t="shared" si="80"/>
        <v>58</v>
      </c>
      <c r="L663" s="57">
        <f t="shared" si="84"/>
        <v>28</v>
      </c>
      <c r="M663" s="57">
        <f t="shared" si="85"/>
        <v>8</v>
      </c>
      <c r="N663" s="57">
        <f t="shared" si="86"/>
        <v>38</v>
      </c>
      <c r="O663" s="57">
        <f t="shared" si="87"/>
        <v>6</v>
      </c>
      <c r="P663" s="57">
        <f t="shared" si="81"/>
        <v>80</v>
      </c>
      <c r="Q663" s="57">
        <f t="shared" si="82"/>
        <v>74</v>
      </c>
      <c r="R663" s="58">
        <f t="shared" si="83"/>
        <v>6</v>
      </c>
    </row>
    <row r="664" spans="1:18" ht="15.75" hidden="1" customHeight="1" thickBot="1" x14ac:dyDescent="0.25">
      <c r="A664" s="100">
        <v>41022</v>
      </c>
      <c r="B664" s="66" t="s">
        <v>73</v>
      </c>
      <c r="C664" s="56">
        <v>1645</v>
      </c>
      <c r="D664" s="56">
        <v>1700</v>
      </c>
      <c r="E664" s="57" t="s">
        <v>27</v>
      </c>
      <c r="F664" s="57" t="s">
        <v>59</v>
      </c>
      <c r="G664" s="101">
        <v>37</v>
      </c>
      <c r="H664" s="101">
        <v>3</v>
      </c>
      <c r="I664" s="101">
        <v>3</v>
      </c>
      <c r="J664" s="101">
        <v>9</v>
      </c>
      <c r="K664" s="54">
        <f t="shared" si="80"/>
        <v>52</v>
      </c>
      <c r="L664" s="57">
        <f t="shared" si="84"/>
        <v>37</v>
      </c>
      <c r="M664" s="57">
        <f t="shared" si="85"/>
        <v>6</v>
      </c>
      <c r="N664" s="57">
        <f t="shared" si="86"/>
        <v>8</v>
      </c>
      <c r="O664" s="57">
        <f t="shared" si="87"/>
        <v>5</v>
      </c>
      <c r="P664" s="57">
        <f t="shared" si="81"/>
        <v>56</v>
      </c>
      <c r="Q664" s="57">
        <f t="shared" si="82"/>
        <v>51</v>
      </c>
      <c r="R664" s="58">
        <f t="shared" si="83"/>
        <v>5</v>
      </c>
    </row>
    <row r="665" spans="1:18" ht="15.75" hidden="1" customHeight="1" thickBot="1" x14ac:dyDescent="0.25">
      <c r="A665" s="100">
        <v>41022</v>
      </c>
      <c r="B665" s="66" t="s">
        <v>73</v>
      </c>
      <c r="C665" s="56">
        <v>1700</v>
      </c>
      <c r="D665" s="56">
        <v>1715</v>
      </c>
      <c r="E665" s="57" t="s">
        <v>27</v>
      </c>
      <c r="F665" s="57" t="s">
        <v>59</v>
      </c>
      <c r="G665" s="101">
        <v>39</v>
      </c>
      <c r="H665" s="101">
        <v>1</v>
      </c>
      <c r="I665" s="101">
        <v>4</v>
      </c>
      <c r="J665" s="101">
        <v>13</v>
      </c>
      <c r="K665" s="54">
        <f t="shared" ref="K665:K676" si="88">SUM(G665:J665)</f>
        <v>57</v>
      </c>
      <c r="L665" s="57">
        <f t="shared" si="84"/>
        <v>39</v>
      </c>
      <c r="M665" s="57">
        <f t="shared" si="85"/>
        <v>2</v>
      </c>
      <c r="N665" s="57">
        <f t="shared" si="86"/>
        <v>10</v>
      </c>
      <c r="O665" s="57">
        <f t="shared" si="87"/>
        <v>7</v>
      </c>
      <c r="P665" s="57">
        <f t="shared" ref="P665:P728" si="89">SUM(L665:O665)</f>
        <v>58</v>
      </c>
      <c r="Q665" s="57">
        <f t="shared" si="82"/>
        <v>51</v>
      </c>
      <c r="R665" s="58">
        <f t="shared" si="83"/>
        <v>7</v>
      </c>
    </row>
    <row r="666" spans="1:18" ht="15.75" hidden="1" customHeight="1" thickBot="1" x14ac:dyDescent="0.25">
      <c r="A666" s="100">
        <v>41022</v>
      </c>
      <c r="B666" s="66" t="s">
        <v>73</v>
      </c>
      <c r="C666" s="56">
        <v>1715</v>
      </c>
      <c r="D666" s="56">
        <v>1730</v>
      </c>
      <c r="E666" s="57" t="s">
        <v>27</v>
      </c>
      <c r="F666" s="57" t="s">
        <v>59</v>
      </c>
      <c r="G666" s="101">
        <v>32</v>
      </c>
      <c r="H666" s="101">
        <v>1</v>
      </c>
      <c r="I666" s="101">
        <v>6</v>
      </c>
      <c r="J666" s="101">
        <v>9</v>
      </c>
      <c r="K666" s="54">
        <f t="shared" si="88"/>
        <v>48</v>
      </c>
      <c r="L666" s="57">
        <f t="shared" si="84"/>
        <v>32</v>
      </c>
      <c r="M666" s="57">
        <f t="shared" si="85"/>
        <v>2</v>
      </c>
      <c r="N666" s="57">
        <f t="shared" si="86"/>
        <v>15</v>
      </c>
      <c r="O666" s="57">
        <f t="shared" si="87"/>
        <v>5</v>
      </c>
      <c r="P666" s="57">
        <f t="shared" si="89"/>
        <v>54</v>
      </c>
      <c r="Q666" s="57">
        <f t="shared" si="82"/>
        <v>49</v>
      </c>
      <c r="R666" s="58">
        <f t="shared" si="83"/>
        <v>5</v>
      </c>
    </row>
    <row r="667" spans="1:18" ht="15.75" hidden="1" customHeight="1" thickBot="1" x14ac:dyDescent="0.25">
      <c r="A667" s="100">
        <v>41022</v>
      </c>
      <c r="B667" s="66" t="s">
        <v>73</v>
      </c>
      <c r="C667" s="56">
        <v>1730</v>
      </c>
      <c r="D667" s="56">
        <v>1745</v>
      </c>
      <c r="E667" s="57" t="s">
        <v>27</v>
      </c>
      <c r="F667" s="57" t="s">
        <v>59</v>
      </c>
      <c r="G667" s="101">
        <v>37</v>
      </c>
      <c r="H667" s="101">
        <v>3</v>
      </c>
      <c r="I667" s="101">
        <v>3</v>
      </c>
      <c r="J667" s="101">
        <v>11</v>
      </c>
      <c r="K667" s="54">
        <f t="shared" si="88"/>
        <v>54</v>
      </c>
      <c r="L667" s="57">
        <f t="shared" si="84"/>
        <v>37</v>
      </c>
      <c r="M667" s="57">
        <f t="shared" si="85"/>
        <v>6</v>
      </c>
      <c r="N667" s="57">
        <f t="shared" si="86"/>
        <v>8</v>
      </c>
      <c r="O667" s="57">
        <f t="shared" si="87"/>
        <v>6</v>
      </c>
      <c r="P667" s="57">
        <f t="shared" si="89"/>
        <v>57</v>
      </c>
      <c r="Q667" s="57">
        <f t="shared" si="82"/>
        <v>51</v>
      </c>
      <c r="R667" s="58">
        <f t="shared" si="83"/>
        <v>6</v>
      </c>
    </row>
    <row r="668" spans="1:18" ht="15.75" hidden="1" customHeight="1" thickBot="1" x14ac:dyDescent="0.25">
      <c r="A668" s="100">
        <v>41022</v>
      </c>
      <c r="B668" s="66" t="s">
        <v>73</v>
      </c>
      <c r="C668" s="56">
        <v>1745</v>
      </c>
      <c r="D668" s="56">
        <v>1800</v>
      </c>
      <c r="E668" s="57" t="s">
        <v>27</v>
      </c>
      <c r="F668" s="57" t="s">
        <v>59</v>
      </c>
      <c r="G668" s="101">
        <v>51</v>
      </c>
      <c r="H668" s="101">
        <v>2</v>
      </c>
      <c r="I668" s="101">
        <v>7</v>
      </c>
      <c r="J668" s="101">
        <v>11</v>
      </c>
      <c r="K668" s="54">
        <f t="shared" si="88"/>
        <v>71</v>
      </c>
      <c r="L668" s="57">
        <f t="shared" si="84"/>
        <v>51</v>
      </c>
      <c r="M668" s="57">
        <f t="shared" si="85"/>
        <v>4</v>
      </c>
      <c r="N668" s="57">
        <f t="shared" si="86"/>
        <v>18</v>
      </c>
      <c r="O668" s="57">
        <f t="shared" si="87"/>
        <v>6</v>
      </c>
      <c r="P668" s="57">
        <f t="shared" si="89"/>
        <v>79</v>
      </c>
      <c r="Q668" s="57">
        <f t="shared" si="82"/>
        <v>73</v>
      </c>
      <c r="R668" s="58">
        <f t="shared" si="83"/>
        <v>6</v>
      </c>
    </row>
    <row r="669" spans="1:18" ht="15.75" hidden="1" customHeight="1" thickBot="1" x14ac:dyDescent="0.25">
      <c r="A669" s="100">
        <v>41022</v>
      </c>
      <c r="B669" s="66" t="s">
        <v>73</v>
      </c>
      <c r="C669" s="56">
        <v>1800</v>
      </c>
      <c r="D669" s="56">
        <v>1815</v>
      </c>
      <c r="E669" s="57" t="s">
        <v>27</v>
      </c>
      <c r="F669" s="57" t="s">
        <v>59</v>
      </c>
      <c r="G669" s="101">
        <v>46</v>
      </c>
      <c r="H669" s="101">
        <v>2</v>
      </c>
      <c r="I669" s="101">
        <v>2</v>
      </c>
      <c r="J669" s="101">
        <v>11</v>
      </c>
      <c r="K669" s="54">
        <f t="shared" si="88"/>
        <v>61</v>
      </c>
      <c r="L669" s="57">
        <f t="shared" si="84"/>
        <v>46</v>
      </c>
      <c r="M669" s="57">
        <f t="shared" si="85"/>
        <v>4</v>
      </c>
      <c r="N669" s="57">
        <f t="shared" si="86"/>
        <v>5</v>
      </c>
      <c r="O669" s="57">
        <f t="shared" si="87"/>
        <v>6</v>
      </c>
      <c r="P669" s="57">
        <f t="shared" si="89"/>
        <v>61</v>
      </c>
      <c r="Q669" s="57">
        <f t="shared" si="82"/>
        <v>55</v>
      </c>
      <c r="R669" s="58">
        <f t="shared" si="83"/>
        <v>6</v>
      </c>
    </row>
    <row r="670" spans="1:18" ht="15.75" hidden="1" customHeight="1" thickBot="1" x14ac:dyDescent="0.25">
      <c r="A670" s="100">
        <v>41022</v>
      </c>
      <c r="B670" s="66" t="s">
        <v>73</v>
      </c>
      <c r="C670" s="56">
        <v>1815</v>
      </c>
      <c r="D670" s="56">
        <v>1830</v>
      </c>
      <c r="E670" s="57" t="s">
        <v>27</v>
      </c>
      <c r="F670" s="57" t="s">
        <v>59</v>
      </c>
      <c r="G670" s="101">
        <v>48</v>
      </c>
      <c r="H670" s="101">
        <v>2</v>
      </c>
      <c r="I670" s="101">
        <v>5</v>
      </c>
      <c r="J670" s="101">
        <v>10</v>
      </c>
      <c r="K670" s="54">
        <f t="shared" si="88"/>
        <v>65</v>
      </c>
      <c r="L670" s="57">
        <f t="shared" si="84"/>
        <v>48</v>
      </c>
      <c r="M670" s="57">
        <f t="shared" si="85"/>
        <v>4</v>
      </c>
      <c r="N670" s="57">
        <f t="shared" si="86"/>
        <v>13</v>
      </c>
      <c r="O670" s="57">
        <f t="shared" si="87"/>
        <v>5</v>
      </c>
      <c r="P670" s="57">
        <f t="shared" si="89"/>
        <v>70</v>
      </c>
      <c r="Q670" s="57">
        <f t="shared" si="82"/>
        <v>65</v>
      </c>
      <c r="R670" s="58">
        <f t="shared" si="83"/>
        <v>5</v>
      </c>
    </row>
    <row r="671" spans="1:18" ht="15.75" hidden="1" customHeight="1" thickBot="1" x14ac:dyDescent="0.25">
      <c r="A671" s="100">
        <v>41022</v>
      </c>
      <c r="B671" s="66" t="s">
        <v>73</v>
      </c>
      <c r="C671" s="56">
        <v>1830</v>
      </c>
      <c r="D671" s="56">
        <v>1845</v>
      </c>
      <c r="E671" s="57" t="s">
        <v>27</v>
      </c>
      <c r="F671" s="57" t="s">
        <v>59</v>
      </c>
      <c r="G671" s="101">
        <v>41</v>
      </c>
      <c r="H671" s="101">
        <v>1</v>
      </c>
      <c r="I671" s="101">
        <v>2</v>
      </c>
      <c r="J671" s="101">
        <v>16</v>
      </c>
      <c r="K671" s="54">
        <f t="shared" si="88"/>
        <v>60</v>
      </c>
      <c r="L671" s="57">
        <f t="shared" si="84"/>
        <v>41</v>
      </c>
      <c r="M671" s="57">
        <f t="shared" si="85"/>
        <v>2</v>
      </c>
      <c r="N671" s="57">
        <f t="shared" si="86"/>
        <v>5</v>
      </c>
      <c r="O671" s="57">
        <f t="shared" si="87"/>
        <v>8</v>
      </c>
      <c r="P671" s="57">
        <f t="shared" si="89"/>
        <v>56</v>
      </c>
      <c r="Q671" s="57">
        <f t="shared" si="82"/>
        <v>48</v>
      </c>
      <c r="R671" s="58">
        <f t="shared" si="83"/>
        <v>8</v>
      </c>
    </row>
    <row r="672" spans="1:18" ht="15.75" hidden="1" customHeight="1" thickBot="1" x14ac:dyDescent="0.25">
      <c r="A672" s="100">
        <v>41022</v>
      </c>
      <c r="B672" s="66" t="s">
        <v>73</v>
      </c>
      <c r="C672" s="56">
        <v>1845</v>
      </c>
      <c r="D672" s="56">
        <v>1900</v>
      </c>
      <c r="E672" s="57" t="s">
        <v>27</v>
      </c>
      <c r="F672" s="57" t="s">
        <v>59</v>
      </c>
      <c r="G672" s="101">
        <v>37</v>
      </c>
      <c r="H672" s="101">
        <v>2</v>
      </c>
      <c r="I672" s="101">
        <v>2</v>
      </c>
      <c r="J672" s="101">
        <v>26</v>
      </c>
      <c r="K672" s="54">
        <f t="shared" si="88"/>
        <v>67</v>
      </c>
      <c r="L672" s="57">
        <f t="shared" si="84"/>
        <v>37</v>
      </c>
      <c r="M672" s="57">
        <f t="shared" si="85"/>
        <v>4</v>
      </c>
      <c r="N672" s="57">
        <f t="shared" si="86"/>
        <v>5</v>
      </c>
      <c r="O672" s="57">
        <f t="shared" si="87"/>
        <v>13</v>
      </c>
      <c r="P672" s="57">
        <f t="shared" si="89"/>
        <v>59</v>
      </c>
      <c r="Q672" s="57">
        <f t="shared" si="82"/>
        <v>46</v>
      </c>
      <c r="R672" s="58">
        <f t="shared" si="83"/>
        <v>13</v>
      </c>
    </row>
    <row r="673" spans="1:18" ht="15.75" hidden="1" customHeight="1" thickBot="1" x14ac:dyDescent="0.25">
      <c r="A673" s="100">
        <v>41022</v>
      </c>
      <c r="B673" s="66" t="s">
        <v>73</v>
      </c>
      <c r="C673" s="56">
        <v>1900</v>
      </c>
      <c r="D673" s="56">
        <v>1915</v>
      </c>
      <c r="E673" s="57" t="s">
        <v>27</v>
      </c>
      <c r="F673" s="57" t="s">
        <v>59</v>
      </c>
      <c r="G673" s="101">
        <v>50</v>
      </c>
      <c r="H673" s="101">
        <v>1</v>
      </c>
      <c r="I673" s="101">
        <v>2</v>
      </c>
      <c r="J673" s="101">
        <v>18</v>
      </c>
      <c r="K673" s="54">
        <f t="shared" si="88"/>
        <v>71</v>
      </c>
      <c r="L673" s="57">
        <f t="shared" si="84"/>
        <v>50</v>
      </c>
      <c r="M673" s="57">
        <f t="shared" si="85"/>
        <v>2</v>
      </c>
      <c r="N673" s="57">
        <f t="shared" si="86"/>
        <v>5</v>
      </c>
      <c r="O673" s="57">
        <f t="shared" si="87"/>
        <v>9</v>
      </c>
      <c r="P673" s="57">
        <f t="shared" si="89"/>
        <v>66</v>
      </c>
      <c r="Q673" s="57">
        <f t="shared" ref="Q673:Q736" si="90">SUM(L673:N673)</f>
        <v>57</v>
      </c>
      <c r="R673" s="58">
        <f t="shared" si="83"/>
        <v>9</v>
      </c>
    </row>
    <row r="674" spans="1:18" ht="15.75" hidden="1" customHeight="1" thickBot="1" x14ac:dyDescent="0.25">
      <c r="A674" s="100">
        <v>41022</v>
      </c>
      <c r="B674" s="66" t="s">
        <v>73</v>
      </c>
      <c r="C674" s="56">
        <v>1915</v>
      </c>
      <c r="D674" s="56">
        <v>1930</v>
      </c>
      <c r="E674" s="57" t="s">
        <v>27</v>
      </c>
      <c r="F674" s="57" t="s">
        <v>59</v>
      </c>
      <c r="G674" s="101">
        <v>41</v>
      </c>
      <c r="H674" s="101">
        <v>4</v>
      </c>
      <c r="I674" s="101">
        <v>1</v>
      </c>
      <c r="J674" s="101">
        <v>13</v>
      </c>
      <c r="K674" s="54">
        <f t="shared" si="88"/>
        <v>59</v>
      </c>
      <c r="L674" s="57">
        <f t="shared" si="84"/>
        <v>41</v>
      </c>
      <c r="M674" s="57">
        <f t="shared" si="85"/>
        <v>8</v>
      </c>
      <c r="N674" s="57">
        <f t="shared" si="86"/>
        <v>3</v>
      </c>
      <c r="O674" s="57">
        <f t="shared" si="87"/>
        <v>7</v>
      </c>
      <c r="P674" s="57">
        <f t="shared" si="89"/>
        <v>59</v>
      </c>
      <c r="Q674" s="57">
        <f t="shared" si="90"/>
        <v>52</v>
      </c>
      <c r="R674" s="58">
        <f t="shared" si="83"/>
        <v>7</v>
      </c>
    </row>
    <row r="675" spans="1:18" ht="15.75" hidden="1" customHeight="1" thickBot="1" x14ac:dyDescent="0.25">
      <c r="A675" s="100">
        <v>41022</v>
      </c>
      <c r="B675" s="66" t="s">
        <v>73</v>
      </c>
      <c r="C675" s="56">
        <v>1930</v>
      </c>
      <c r="D675" s="56">
        <v>1945</v>
      </c>
      <c r="E675" s="57" t="s">
        <v>27</v>
      </c>
      <c r="F675" s="57" t="s">
        <v>59</v>
      </c>
      <c r="G675" s="101">
        <v>44</v>
      </c>
      <c r="H675" s="101">
        <v>1</v>
      </c>
      <c r="I675" s="101">
        <v>1</v>
      </c>
      <c r="J675" s="101">
        <v>12</v>
      </c>
      <c r="K675" s="54">
        <f t="shared" si="88"/>
        <v>58</v>
      </c>
      <c r="L675" s="57">
        <f t="shared" si="84"/>
        <v>44</v>
      </c>
      <c r="M675" s="57">
        <f t="shared" si="85"/>
        <v>2</v>
      </c>
      <c r="N675" s="57">
        <f t="shared" si="86"/>
        <v>3</v>
      </c>
      <c r="O675" s="57">
        <f t="shared" si="87"/>
        <v>6</v>
      </c>
      <c r="P675" s="57">
        <f t="shared" si="89"/>
        <v>55</v>
      </c>
      <c r="Q675" s="57">
        <f t="shared" si="90"/>
        <v>49</v>
      </c>
      <c r="R675" s="58">
        <f t="shared" si="83"/>
        <v>6</v>
      </c>
    </row>
    <row r="676" spans="1:18" ht="15.75" hidden="1" customHeight="1" x14ac:dyDescent="0.25">
      <c r="A676" s="100">
        <v>41022</v>
      </c>
      <c r="B676" s="66" t="s">
        <v>73</v>
      </c>
      <c r="C676" s="56">
        <v>1945</v>
      </c>
      <c r="D676" s="56">
        <v>2000</v>
      </c>
      <c r="E676" s="57" t="s">
        <v>27</v>
      </c>
      <c r="F676" s="57" t="s">
        <v>59</v>
      </c>
      <c r="G676" s="101">
        <v>39</v>
      </c>
      <c r="H676" s="101">
        <v>1</v>
      </c>
      <c r="I676" s="101">
        <v>3</v>
      </c>
      <c r="J676" s="101">
        <v>8</v>
      </c>
      <c r="K676" s="54">
        <f t="shared" si="88"/>
        <v>51</v>
      </c>
      <c r="L676" s="57">
        <f t="shared" si="84"/>
        <v>39</v>
      </c>
      <c r="M676" s="57">
        <f t="shared" si="85"/>
        <v>2</v>
      </c>
      <c r="N676" s="57">
        <f t="shared" si="86"/>
        <v>8</v>
      </c>
      <c r="O676" s="57">
        <f t="shared" si="87"/>
        <v>4</v>
      </c>
      <c r="P676" s="57">
        <f t="shared" si="89"/>
        <v>53</v>
      </c>
      <c r="Q676" s="57">
        <f t="shared" si="90"/>
        <v>49</v>
      </c>
      <c r="R676" s="58">
        <f t="shared" si="83"/>
        <v>4</v>
      </c>
    </row>
    <row r="677" spans="1:18" hidden="1" x14ac:dyDescent="0.25">
      <c r="A677" s="102">
        <v>41022</v>
      </c>
      <c r="B677" s="59" t="s">
        <v>73</v>
      </c>
      <c r="C677" s="60">
        <v>500</v>
      </c>
      <c r="D677" s="60">
        <v>515</v>
      </c>
      <c r="E677" s="31" t="s">
        <v>29</v>
      </c>
      <c r="F677" s="31" t="s">
        <v>60</v>
      </c>
      <c r="G677" s="103">
        <v>0</v>
      </c>
      <c r="H677" s="103">
        <v>0</v>
      </c>
      <c r="I677" s="103">
        <v>0</v>
      </c>
      <c r="J677" s="103">
        <v>0</v>
      </c>
      <c r="K677" s="31">
        <f t="shared" ref="K677:K728" si="91">SUM(G677:J677)</f>
        <v>0</v>
      </c>
      <c r="L677" s="31">
        <f t="shared" si="84"/>
        <v>0</v>
      </c>
      <c r="M677" s="31">
        <f t="shared" si="85"/>
        <v>0</v>
      </c>
      <c r="N677" s="31">
        <f t="shared" si="86"/>
        <v>0</v>
      </c>
      <c r="O677" s="31">
        <f t="shared" si="87"/>
        <v>0</v>
      </c>
      <c r="P677" s="31">
        <f t="shared" si="89"/>
        <v>0</v>
      </c>
      <c r="Q677" s="31">
        <f t="shared" si="90"/>
        <v>0</v>
      </c>
      <c r="R677" s="61">
        <f>O677</f>
        <v>0</v>
      </c>
    </row>
    <row r="678" spans="1:18" hidden="1" x14ac:dyDescent="0.25">
      <c r="A678" s="102">
        <v>41022</v>
      </c>
      <c r="B678" s="59" t="s">
        <v>73</v>
      </c>
      <c r="C678" s="60">
        <v>515</v>
      </c>
      <c r="D678" s="60">
        <v>530</v>
      </c>
      <c r="E678" s="31" t="s">
        <v>29</v>
      </c>
      <c r="F678" s="31" t="s">
        <v>60</v>
      </c>
      <c r="G678" s="103">
        <v>0</v>
      </c>
      <c r="H678" s="103">
        <v>0</v>
      </c>
      <c r="I678" s="103">
        <v>0</v>
      </c>
      <c r="J678" s="103">
        <v>0</v>
      </c>
      <c r="K678" s="31">
        <f t="shared" si="91"/>
        <v>0</v>
      </c>
      <c r="L678" s="31">
        <f t="shared" si="84"/>
        <v>0</v>
      </c>
      <c r="M678" s="31">
        <f t="shared" si="85"/>
        <v>0</v>
      </c>
      <c r="N678" s="31">
        <f t="shared" si="86"/>
        <v>0</v>
      </c>
      <c r="O678" s="31">
        <f t="shared" si="87"/>
        <v>0</v>
      </c>
      <c r="P678" s="31">
        <f t="shared" si="89"/>
        <v>0</v>
      </c>
      <c r="Q678" s="31">
        <f t="shared" si="90"/>
        <v>0</v>
      </c>
      <c r="R678" s="61">
        <f t="shared" ref="R678:R736" si="92">O678</f>
        <v>0</v>
      </c>
    </row>
    <row r="679" spans="1:18" hidden="1" x14ac:dyDescent="0.25">
      <c r="A679" s="102">
        <v>41022</v>
      </c>
      <c r="B679" s="59" t="s">
        <v>73</v>
      </c>
      <c r="C679" s="60">
        <v>530</v>
      </c>
      <c r="D679" s="60">
        <v>545</v>
      </c>
      <c r="E679" s="31" t="s">
        <v>29</v>
      </c>
      <c r="F679" s="31" t="s">
        <v>60</v>
      </c>
      <c r="G679" s="103">
        <v>0</v>
      </c>
      <c r="H679" s="103">
        <v>0</v>
      </c>
      <c r="I679" s="103">
        <v>0</v>
      </c>
      <c r="J679" s="103">
        <v>0</v>
      </c>
      <c r="K679" s="31">
        <f t="shared" si="91"/>
        <v>0</v>
      </c>
      <c r="L679" s="31">
        <f t="shared" si="84"/>
        <v>0</v>
      </c>
      <c r="M679" s="31">
        <f t="shared" si="85"/>
        <v>0</v>
      </c>
      <c r="N679" s="31">
        <f t="shared" si="86"/>
        <v>0</v>
      </c>
      <c r="O679" s="31">
        <f t="shared" si="87"/>
        <v>0</v>
      </c>
      <c r="P679" s="31">
        <f t="shared" si="89"/>
        <v>0</v>
      </c>
      <c r="Q679" s="31">
        <f t="shared" si="90"/>
        <v>0</v>
      </c>
      <c r="R679" s="61">
        <f t="shared" si="92"/>
        <v>0</v>
      </c>
    </row>
    <row r="680" spans="1:18" hidden="1" x14ac:dyDescent="0.25">
      <c r="A680" s="102">
        <v>41022</v>
      </c>
      <c r="B680" s="59" t="s">
        <v>73</v>
      </c>
      <c r="C680" s="60">
        <v>545</v>
      </c>
      <c r="D680" s="60">
        <v>600</v>
      </c>
      <c r="E680" s="31" t="s">
        <v>29</v>
      </c>
      <c r="F680" s="31" t="s">
        <v>60</v>
      </c>
      <c r="G680" s="103">
        <v>0</v>
      </c>
      <c r="H680" s="103">
        <v>0</v>
      </c>
      <c r="I680" s="103">
        <v>0</v>
      </c>
      <c r="J680" s="103">
        <v>0</v>
      </c>
      <c r="K680" s="31">
        <f t="shared" si="91"/>
        <v>0</v>
      </c>
      <c r="L680" s="31">
        <f t="shared" si="84"/>
        <v>0</v>
      </c>
      <c r="M680" s="31">
        <f t="shared" si="85"/>
        <v>0</v>
      </c>
      <c r="N680" s="31">
        <f t="shared" si="86"/>
        <v>0</v>
      </c>
      <c r="O680" s="31">
        <f t="shared" si="87"/>
        <v>0</v>
      </c>
      <c r="P680" s="31">
        <f t="shared" si="89"/>
        <v>0</v>
      </c>
      <c r="Q680" s="31">
        <f t="shared" si="90"/>
        <v>0</v>
      </c>
      <c r="R680" s="61">
        <f t="shared" si="92"/>
        <v>0</v>
      </c>
    </row>
    <row r="681" spans="1:18" hidden="1" x14ac:dyDescent="0.25">
      <c r="A681" s="102">
        <v>41022</v>
      </c>
      <c r="B681" s="59" t="s">
        <v>73</v>
      </c>
      <c r="C681" s="60">
        <v>600</v>
      </c>
      <c r="D681" s="60">
        <v>615</v>
      </c>
      <c r="E681" s="31" t="s">
        <v>29</v>
      </c>
      <c r="F681" s="31" t="s">
        <v>60</v>
      </c>
      <c r="G681" s="103">
        <v>3</v>
      </c>
      <c r="H681" s="103">
        <v>3</v>
      </c>
      <c r="I681" s="103">
        <v>0</v>
      </c>
      <c r="J681" s="103">
        <v>7</v>
      </c>
      <c r="K681" s="31">
        <f t="shared" si="91"/>
        <v>13</v>
      </c>
      <c r="L681" s="31">
        <f t="shared" si="84"/>
        <v>3</v>
      </c>
      <c r="M681" s="31">
        <f t="shared" si="85"/>
        <v>6</v>
      </c>
      <c r="N681" s="31">
        <f t="shared" si="86"/>
        <v>0</v>
      </c>
      <c r="O681" s="31">
        <f t="shared" si="87"/>
        <v>4</v>
      </c>
      <c r="P681" s="31">
        <f t="shared" si="89"/>
        <v>13</v>
      </c>
      <c r="Q681" s="31">
        <f t="shared" si="90"/>
        <v>9</v>
      </c>
      <c r="R681" s="61">
        <f t="shared" si="92"/>
        <v>4</v>
      </c>
    </row>
    <row r="682" spans="1:18" hidden="1" x14ac:dyDescent="0.25">
      <c r="A682" s="102">
        <v>41022</v>
      </c>
      <c r="B682" s="59" t="s">
        <v>73</v>
      </c>
      <c r="C682" s="60">
        <v>615</v>
      </c>
      <c r="D682" s="60">
        <v>630</v>
      </c>
      <c r="E682" s="31" t="s">
        <v>29</v>
      </c>
      <c r="F682" s="31" t="s">
        <v>60</v>
      </c>
      <c r="G682" s="103">
        <v>3</v>
      </c>
      <c r="H682" s="103">
        <v>3</v>
      </c>
      <c r="I682" s="103">
        <v>1</v>
      </c>
      <c r="J682" s="103">
        <v>8</v>
      </c>
      <c r="K682" s="31">
        <f t="shared" si="91"/>
        <v>15</v>
      </c>
      <c r="L682" s="31">
        <f t="shared" si="84"/>
        <v>3</v>
      </c>
      <c r="M682" s="31">
        <f t="shared" si="85"/>
        <v>6</v>
      </c>
      <c r="N682" s="31">
        <f t="shared" si="86"/>
        <v>3</v>
      </c>
      <c r="O682" s="31">
        <f t="shared" si="87"/>
        <v>4</v>
      </c>
      <c r="P682" s="31">
        <f t="shared" si="89"/>
        <v>16</v>
      </c>
      <c r="Q682" s="31">
        <f t="shared" si="90"/>
        <v>12</v>
      </c>
      <c r="R682" s="61">
        <f t="shared" si="92"/>
        <v>4</v>
      </c>
    </row>
    <row r="683" spans="1:18" hidden="1" x14ac:dyDescent="0.25">
      <c r="A683" s="102">
        <v>41022</v>
      </c>
      <c r="B683" s="59" t="s">
        <v>73</v>
      </c>
      <c r="C683" s="60">
        <v>630</v>
      </c>
      <c r="D683" s="60">
        <v>645</v>
      </c>
      <c r="E683" s="31" t="s">
        <v>29</v>
      </c>
      <c r="F683" s="31" t="s">
        <v>60</v>
      </c>
      <c r="G683" s="103">
        <v>2</v>
      </c>
      <c r="H683" s="103">
        <v>4</v>
      </c>
      <c r="I683" s="103">
        <v>0</v>
      </c>
      <c r="J683" s="103">
        <v>9</v>
      </c>
      <c r="K683" s="31">
        <f t="shared" si="91"/>
        <v>15</v>
      </c>
      <c r="L683" s="31">
        <f t="shared" si="84"/>
        <v>2</v>
      </c>
      <c r="M683" s="31">
        <f t="shared" si="85"/>
        <v>8</v>
      </c>
      <c r="N683" s="31">
        <f t="shared" si="86"/>
        <v>0</v>
      </c>
      <c r="O683" s="31">
        <f t="shared" si="87"/>
        <v>5</v>
      </c>
      <c r="P683" s="31">
        <f t="shared" si="89"/>
        <v>15</v>
      </c>
      <c r="Q683" s="31">
        <f t="shared" si="90"/>
        <v>10</v>
      </c>
      <c r="R683" s="61">
        <f t="shared" si="92"/>
        <v>5</v>
      </c>
    </row>
    <row r="684" spans="1:18" hidden="1" x14ac:dyDescent="0.25">
      <c r="A684" s="102">
        <v>41022</v>
      </c>
      <c r="B684" s="59" t="s">
        <v>73</v>
      </c>
      <c r="C684" s="60">
        <v>645</v>
      </c>
      <c r="D684" s="60">
        <v>700</v>
      </c>
      <c r="E684" s="31" t="s">
        <v>29</v>
      </c>
      <c r="F684" s="31" t="s">
        <v>60</v>
      </c>
      <c r="G684" s="103">
        <v>3</v>
      </c>
      <c r="H684" s="103">
        <v>3</v>
      </c>
      <c r="I684" s="103">
        <v>1</v>
      </c>
      <c r="J684" s="103">
        <v>11</v>
      </c>
      <c r="K684" s="31">
        <f t="shared" si="91"/>
        <v>18</v>
      </c>
      <c r="L684" s="31">
        <f t="shared" si="84"/>
        <v>3</v>
      </c>
      <c r="M684" s="31">
        <f t="shared" si="85"/>
        <v>6</v>
      </c>
      <c r="N684" s="31">
        <f t="shared" si="86"/>
        <v>3</v>
      </c>
      <c r="O684" s="31">
        <f t="shared" si="87"/>
        <v>6</v>
      </c>
      <c r="P684" s="31">
        <f t="shared" si="89"/>
        <v>18</v>
      </c>
      <c r="Q684" s="31">
        <f t="shared" si="90"/>
        <v>12</v>
      </c>
      <c r="R684" s="61">
        <f t="shared" si="92"/>
        <v>6</v>
      </c>
    </row>
    <row r="685" spans="1:18" hidden="1" x14ac:dyDescent="0.25">
      <c r="A685" s="102">
        <v>41022</v>
      </c>
      <c r="B685" s="59" t="s">
        <v>73</v>
      </c>
      <c r="C685" s="60">
        <v>700</v>
      </c>
      <c r="D685" s="60">
        <v>715</v>
      </c>
      <c r="E685" s="31" t="s">
        <v>29</v>
      </c>
      <c r="F685" s="31" t="s">
        <v>60</v>
      </c>
      <c r="G685" s="103">
        <v>8</v>
      </c>
      <c r="H685" s="103">
        <v>8</v>
      </c>
      <c r="I685" s="103">
        <v>4</v>
      </c>
      <c r="J685" s="103">
        <v>4</v>
      </c>
      <c r="K685" s="31">
        <f t="shared" si="91"/>
        <v>24</v>
      </c>
      <c r="L685" s="31">
        <f t="shared" si="84"/>
        <v>8</v>
      </c>
      <c r="M685" s="31">
        <f t="shared" si="85"/>
        <v>16</v>
      </c>
      <c r="N685" s="31">
        <f t="shared" si="86"/>
        <v>10</v>
      </c>
      <c r="O685" s="31">
        <f t="shared" si="87"/>
        <v>2</v>
      </c>
      <c r="P685" s="31">
        <f t="shared" si="89"/>
        <v>36</v>
      </c>
      <c r="Q685" s="31">
        <f t="shared" si="90"/>
        <v>34</v>
      </c>
      <c r="R685" s="61">
        <f t="shared" si="92"/>
        <v>2</v>
      </c>
    </row>
    <row r="686" spans="1:18" hidden="1" x14ac:dyDescent="0.25">
      <c r="A686" s="102">
        <v>41022</v>
      </c>
      <c r="B686" s="59" t="s">
        <v>73</v>
      </c>
      <c r="C686" s="60">
        <v>715</v>
      </c>
      <c r="D686" s="60">
        <v>730</v>
      </c>
      <c r="E686" s="31" t="s">
        <v>29</v>
      </c>
      <c r="F686" s="31" t="s">
        <v>60</v>
      </c>
      <c r="G686" s="103">
        <v>9</v>
      </c>
      <c r="H686" s="103">
        <v>5</v>
      </c>
      <c r="I686" s="103">
        <v>3</v>
      </c>
      <c r="J686" s="103">
        <v>14</v>
      </c>
      <c r="K686" s="31">
        <f t="shared" si="91"/>
        <v>31</v>
      </c>
      <c r="L686" s="31">
        <f t="shared" si="84"/>
        <v>9</v>
      </c>
      <c r="M686" s="31">
        <f t="shared" si="85"/>
        <v>10</v>
      </c>
      <c r="N686" s="31">
        <f t="shared" si="86"/>
        <v>8</v>
      </c>
      <c r="O686" s="31">
        <f t="shared" si="87"/>
        <v>7</v>
      </c>
      <c r="P686" s="31">
        <f t="shared" si="89"/>
        <v>34</v>
      </c>
      <c r="Q686" s="31">
        <f t="shared" si="90"/>
        <v>27</v>
      </c>
      <c r="R686" s="61">
        <f t="shared" si="92"/>
        <v>7</v>
      </c>
    </row>
    <row r="687" spans="1:18" hidden="1" x14ac:dyDescent="0.25">
      <c r="A687" s="102">
        <v>41022</v>
      </c>
      <c r="B687" s="59" t="s">
        <v>73</v>
      </c>
      <c r="C687" s="60">
        <v>730</v>
      </c>
      <c r="D687" s="60">
        <v>745</v>
      </c>
      <c r="E687" s="31" t="s">
        <v>29</v>
      </c>
      <c r="F687" s="31" t="s">
        <v>60</v>
      </c>
      <c r="G687" s="103">
        <v>14</v>
      </c>
      <c r="H687" s="103">
        <v>4</v>
      </c>
      <c r="I687" s="103">
        <v>4</v>
      </c>
      <c r="J687" s="103">
        <v>2</v>
      </c>
      <c r="K687" s="31">
        <f t="shared" si="91"/>
        <v>24</v>
      </c>
      <c r="L687" s="31">
        <f t="shared" si="84"/>
        <v>14</v>
      </c>
      <c r="M687" s="31">
        <f t="shared" si="85"/>
        <v>8</v>
      </c>
      <c r="N687" s="31">
        <f t="shared" si="86"/>
        <v>10</v>
      </c>
      <c r="O687" s="31">
        <f t="shared" si="87"/>
        <v>1</v>
      </c>
      <c r="P687" s="31">
        <f t="shared" si="89"/>
        <v>33</v>
      </c>
      <c r="Q687" s="31">
        <f t="shared" si="90"/>
        <v>32</v>
      </c>
      <c r="R687" s="61">
        <f t="shared" si="92"/>
        <v>1</v>
      </c>
    </row>
    <row r="688" spans="1:18" hidden="1" x14ac:dyDescent="0.25">
      <c r="A688" s="102">
        <v>41022</v>
      </c>
      <c r="B688" s="59" t="s">
        <v>73</v>
      </c>
      <c r="C688" s="60">
        <v>745</v>
      </c>
      <c r="D688" s="60">
        <v>800</v>
      </c>
      <c r="E688" s="31" t="s">
        <v>29</v>
      </c>
      <c r="F688" s="31" t="s">
        <v>60</v>
      </c>
      <c r="G688" s="103">
        <v>4</v>
      </c>
      <c r="H688" s="103">
        <v>1</v>
      </c>
      <c r="I688" s="103">
        <v>1</v>
      </c>
      <c r="J688" s="103">
        <v>8</v>
      </c>
      <c r="K688" s="31">
        <f t="shared" si="91"/>
        <v>14</v>
      </c>
      <c r="L688" s="31">
        <f t="shared" si="84"/>
        <v>4</v>
      </c>
      <c r="M688" s="31">
        <f t="shared" si="85"/>
        <v>2</v>
      </c>
      <c r="N688" s="31">
        <f t="shared" si="86"/>
        <v>3</v>
      </c>
      <c r="O688" s="31">
        <f t="shared" si="87"/>
        <v>4</v>
      </c>
      <c r="P688" s="31">
        <f t="shared" si="89"/>
        <v>13</v>
      </c>
      <c r="Q688" s="31">
        <f t="shared" si="90"/>
        <v>9</v>
      </c>
      <c r="R688" s="61">
        <f t="shared" si="92"/>
        <v>4</v>
      </c>
    </row>
    <row r="689" spans="1:18" hidden="1" x14ac:dyDescent="0.25">
      <c r="A689" s="102">
        <v>41022</v>
      </c>
      <c r="B689" s="59" t="s">
        <v>73</v>
      </c>
      <c r="C689" s="60">
        <v>800</v>
      </c>
      <c r="D689" s="60">
        <v>815</v>
      </c>
      <c r="E689" s="31" t="s">
        <v>29</v>
      </c>
      <c r="F689" s="31" t="s">
        <v>60</v>
      </c>
      <c r="G689" s="103">
        <v>16</v>
      </c>
      <c r="H689" s="103">
        <v>3</v>
      </c>
      <c r="I689" s="103">
        <v>3</v>
      </c>
      <c r="J689" s="103">
        <v>13</v>
      </c>
      <c r="K689" s="31">
        <f t="shared" si="91"/>
        <v>35</v>
      </c>
      <c r="L689" s="31">
        <f t="shared" si="84"/>
        <v>16</v>
      </c>
      <c r="M689" s="31">
        <f t="shared" si="85"/>
        <v>6</v>
      </c>
      <c r="N689" s="31">
        <f t="shared" si="86"/>
        <v>8</v>
      </c>
      <c r="O689" s="31">
        <f t="shared" si="87"/>
        <v>7</v>
      </c>
      <c r="P689" s="31">
        <f t="shared" si="89"/>
        <v>37</v>
      </c>
      <c r="Q689" s="31">
        <f t="shared" si="90"/>
        <v>30</v>
      </c>
      <c r="R689" s="61">
        <f t="shared" si="92"/>
        <v>7</v>
      </c>
    </row>
    <row r="690" spans="1:18" hidden="1" x14ac:dyDescent="0.25">
      <c r="A690" s="102">
        <v>41022</v>
      </c>
      <c r="B690" s="59" t="s">
        <v>73</v>
      </c>
      <c r="C690" s="60">
        <v>815</v>
      </c>
      <c r="D690" s="60">
        <v>830</v>
      </c>
      <c r="E690" s="31" t="s">
        <v>29</v>
      </c>
      <c r="F690" s="31" t="s">
        <v>60</v>
      </c>
      <c r="G690" s="103">
        <v>14</v>
      </c>
      <c r="H690" s="103">
        <v>1</v>
      </c>
      <c r="I690" s="103">
        <v>6</v>
      </c>
      <c r="J690" s="103">
        <v>12</v>
      </c>
      <c r="K690" s="31">
        <f t="shared" si="91"/>
        <v>33</v>
      </c>
      <c r="L690" s="31">
        <f t="shared" si="84"/>
        <v>14</v>
      </c>
      <c r="M690" s="31">
        <f t="shared" si="85"/>
        <v>2</v>
      </c>
      <c r="N690" s="31">
        <f t="shared" si="86"/>
        <v>15</v>
      </c>
      <c r="O690" s="31">
        <f t="shared" si="87"/>
        <v>6</v>
      </c>
      <c r="P690" s="31">
        <f t="shared" si="89"/>
        <v>37</v>
      </c>
      <c r="Q690" s="31">
        <f t="shared" si="90"/>
        <v>31</v>
      </c>
      <c r="R690" s="61">
        <f t="shared" si="92"/>
        <v>6</v>
      </c>
    </row>
    <row r="691" spans="1:18" hidden="1" x14ac:dyDescent="0.25">
      <c r="A691" s="102">
        <v>41022</v>
      </c>
      <c r="B691" s="59" t="s">
        <v>73</v>
      </c>
      <c r="C691" s="60">
        <v>830</v>
      </c>
      <c r="D691" s="60">
        <v>845</v>
      </c>
      <c r="E691" s="31" t="s">
        <v>29</v>
      </c>
      <c r="F691" s="31" t="s">
        <v>60</v>
      </c>
      <c r="G691" s="103">
        <v>7</v>
      </c>
      <c r="H691" s="103">
        <v>1</v>
      </c>
      <c r="I691" s="103">
        <v>2</v>
      </c>
      <c r="J691" s="103">
        <v>3</v>
      </c>
      <c r="K691" s="31">
        <f t="shared" si="91"/>
        <v>13</v>
      </c>
      <c r="L691" s="31">
        <f t="shared" si="84"/>
        <v>7</v>
      </c>
      <c r="M691" s="31">
        <f t="shared" si="85"/>
        <v>2</v>
      </c>
      <c r="N691" s="31">
        <f t="shared" si="86"/>
        <v>5</v>
      </c>
      <c r="O691" s="31">
        <f t="shared" si="87"/>
        <v>2</v>
      </c>
      <c r="P691" s="31">
        <f t="shared" si="89"/>
        <v>16</v>
      </c>
      <c r="Q691" s="31">
        <f t="shared" si="90"/>
        <v>14</v>
      </c>
      <c r="R691" s="61">
        <f t="shared" si="92"/>
        <v>2</v>
      </c>
    </row>
    <row r="692" spans="1:18" hidden="1" x14ac:dyDescent="0.25">
      <c r="A692" s="102">
        <v>41022</v>
      </c>
      <c r="B692" s="59" t="s">
        <v>73</v>
      </c>
      <c r="C692" s="60">
        <v>845</v>
      </c>
      <c r="D692" s="60">
        <v>900</v>
      </c>
      <c r="E692" s="31" t="s">
        <v>29</v>
      </c>
      <c r="F692" s="31" t="s">
        <v>60</v>
      </c>
      <c r="G692" s="103">
        <v>7</v>
      </c>
      <c r="H692" s="103">
        <v>1</v>
      </c>
      <c r="I692" s="103">
        <v>1</v>
      </c>
      <c r="J692" s="103">
        <v>4</v>
      </c>
      <c r="K692" s="31">
        <f t="shared" si="91"/>
        <v>13</v>
      </c>
      <c r="L692" s="31">
        <f t="shared" si="84"/>
        <v>7</v>
      </c>
      <c r="M692" s="31">
        <f t="shared" si="85"/>
        <v>2</v>
      </c>
      <c r="N692" s="31">
        <f t="shared" si="86"/>
        <v>3</v>
      </c>
      <c r="O692" s="31">
        <f t="shared" si="87"/>
        <v>2</v>
      </c>
      <c r="P692" s="31">
        <f t="shared" si="89"/>
        <v>14</v>
      </c>
      <c r="Q692" s="31">
        <f t="shared" si="90"/>
        <v>12</v>
      </c>
      <c r="R692" s="61">
        <f t="shared" si="92"/>
        <v>2</v>
      </c>
    </row>
    <row r="693" spans="1:18" hidden="1" x14ac:dyDescent="0.25">
      <c r="A693" s="102">
        <v>41022</v>
      </c>
      <c r="B693" s="59" t="s">
        <v>73</v>
      </c>
      <c r="C693" s="60">
        <v>900</v>
      </c>
      <c r="D693" s="60">
        <v>915</v>
      </c>
      <c r="E693" s="31" t="s">
        <v>29</v>
      </c>
      <c r="F693" s="31" t="s">
        <v>60</v>
      </c>
      <c r="G693" s="103">
        <v>6</v>
      </c>
      <c r="H693" s="103">
        <v>2</v>
      </c>
      <c r="I693" s="103">
        <v>1</v>
      </c>
      <c r="J693" s="103">
        <v>4</v>
      </c>
      <c r="K693" s="31">
        <f t="shared" si="91"/>
        <v>13</v>
      </c>
      <c r="L693" s="31">
        <f t="shared" si="84"/>
        <v>6</v>
      </c>
      <c r="M693" s="31">
        <f t="shared" si="85"/>
        <v>4</v>
      </c>
      <c r="N693" s="31">
        <f t="shared" si="86"/>
        <v>3</v>
      </c>
      <c r="O693" s="31">
        <f t="shared" si="87"/>
        <v>2</v>
      </c>
      <c r="P693" s="31">
        <f t="shared" si="89"/>
        <v>15</v>
      </c>
      <c r="Q693" s="31">
        <f t="shared" si="90"/>
        <v>13</v>
      </c>
      <c r="R693" s="61">
        <f t="shared" si="92"/>
        <v>2</v>
      </c>
    </row>
    <row r="694" spans="1:18" hidden="1" x14ac:dyDescent="0.25">
      <c r="A694" s="102">
        <v>41022</v>
      </c>
      <c r="B694" s="59" t="s">
        <v>73</v>
      </c>
      <c r="C694" s="60">
        <v>915</v>
      </c>
      <c r="D694" s="60">
        <v>930</v>
      </c>
      <c r="E694" s="31" t="s">
        <v>29</v>
      </c>
      <c r="F694" s="31" t="s">
        <v>60</v>
      </c>
      <c r="G694" s="103">
        <v>10</v>
      </c>
      <c r="H694" s="103">
        <v>2</v>
      </c>
      <c r="I694" s="103">
        <v>2</v>
      </c>
      <c r="J694" s="103">
        <v>10</v>
      </c>
      <c r="K694" s="31">
        <f t="shared" si="91"/>
        <v>24</v>
      </c>
      <c r="L694" s="31">
        <f t="shared" si="84"/>
        <v>10</v>
      </c>
      <c r="M694" s="31">
        <f t="shared" si="85"/>
        <v>4</v>
      </c>
      <c r="N694" s="31">
        <f t="shared" si="86"/>
        <v>5</v>
      </c>
      <c r="O694" s="31">
        <f t="shared" si="87"/>
        <v>5</v>
      </c>
      <c r="P694" s="31">
        <f t="shared" si="89"/>
        <v>24</v>
      </c>
      <c r="Q694" s="31">
        <f t="shared" si="90"/>
        <v>19</v>
      </c>
      <c r="R694" s="61">
        <f t="shared" si="92"/>
        <v>5</v>
      </c>
    </row>
    <row r="695" spans="1:18" hidden="1" x14ac:dyDescent="0.25">
      <c r="A695" s="102">
        <v>41022</v>
      </c>
      <c r="B695" s="59" t="s">
        <v>73</v>
      </c>
      <c r="C695" s="60">
        <v>930</v>
      </c>
      <c r="D695" s="60">
        <v>945</v>
      </c>
      <c r="E695" s="31" t="s">
        <v>29</v>
      </c>
      <c r="F695" s="31" t="s">
        <v>60</v>
      </c>
      <c r="G695" s="103">
        <v>22</v>
      </c>
      <c r="H695" s="103">
        <v>2</v>
      </c>
      <c r="I695" s="103">
        <v>2</v>
      </c>
      <c r="J695" s="103">
        <v>4</v>
      </c>
      <c r="K695" s="31">
        <f t="shared" si="91"/>
        <v>30</v>
      </c>
      <c r="L695" s="31">
        <f t="shared" si="84"/>
        <v>22</v>
      </c>
      <c r="M695" s="31">
        <f t="shared" si="85"/>
        <v>4</v>
      </c>
      <c r="N695" s="31">
        <f t="shared" si="86"/>
        <v>5</v>
      </c>
      <c r="O695" s="31">
        <f t="shared" si="87"/>
        <v>2</v>
      </c>
      <c r="P695" s="31">
        <f t="shared" si="89"/>
        <v>33</v>
      </c>
      <c r="Q695" s="31">
        <f t="shared" si="90"/>
        <v>31</v>
      </c>
      <c r="R695" s="61">
        <f t="shared" si="92"/>
        <v>2</v>
      </c>
    </row>
    <row r="696" spans="1:18" hidden="1" x14ac:dyDescent="0.25">
      <c r="A696" s="102">
        <v>41022</v>
      </c>
      <c r="B696" s="59" t="s">
        <v>73</v>
      </c>
      <c r="C696" s="60">
        <v>945</v>
      </c>
      <c r="D696" s="60">
        <v>1000</v>
      </c>
      <c r="E696" s="31" t="s">
        <v>29</v>
      </c>
      <c r="F696" s="31" t="s">
        <v>60</v>
      </c>
      <c r="G696" s="103">
        <v>5</v>
      </c>
      <c r="H696" s="103">
        <v>1</v>
      </c>
      <c r="I696" s="103">
        <v>2</v>
      </c>
      <c r="J696" s="103">
        <v>2</v>
      </c>
      <c r="K696" s="31">
        <f t="shared" si="91"/>
        <v>10</v>
      </c>
      <c r="L696" s="31">
        <f t="shared" si="84"/>
        <v>5</v>
      </c>
      <c r="M696" s="31">
        <f t="shared" si="85"/>
        <v>2</v>
      </c>
      <c r="N696" s="31">
        <f t="shared" si="86"/>
        <v>5</v>
      </c>
      <c r="O696" s="31">
        <f t="shared" si="87"/>
        <v>1</v>
      </c>
      <c r="P696" s="31">
        <f t="shared" si="89"/>
        <v>13</v>
      </c>
      <c r="Q696" s="31">
        <f t="shared" si="90"/>
        <v>12</v>
      </c>
      <c r="R696" s="61">
        <f t="shared" si="92"/>
        <v>1</v>
      </c>
    </row>
    <row r="697" spans="1:18" hidden="1" x14ac:dyDescent="0.25">
      <c r="A697" s="102">
        <v>41022</v>
      </c>
      <c r="B697" s="59" t="s">
        <v>73</v>
      </c>
      <c r="C697" s="60">
        <v>1000</v>
      </c>
      <c r="D697" s="60">
        <v>1015</v>
      </c>
      <c r="E697" s="31" t="s">
        <v>29</v>
      </c>
      <c r="F697" s="31" t="s">
        <v>60</v>
      </c>
      <c r="G697" s="103">
        <v>10</v>
      </c>
      <c r="H697" s="103">
        <v>2</v>
      </c>
      <c r="I697" s="103">
        <v>3</v>
      </c>
      <c r="J697" s="103">
        <v>8</v>
      </c>
      <c r="K697" s="31">
        <f t="shared" si="91"/>
        <v>23</v>
      </c>
      <c r="L697" s="31">
        <f t="shared" si="84"/>
        <v>10</v>
      </c>
      <c r="M697" s="31">
        <f t="shared" si="85"/>
        <v>4</v>
      </c>
      <c r="N697" s="31">
        <f t="shared" si="86"/>
        <v>8</v>
      </c>
      <c r="O697" s="31">
        <f t="shared" si="87"/>
        <v>4</v>
      </c>
      <c r="P697" s="31">
        <f t="shared" si="89"/>
        <v>26</v>
      </c>
      <c r="Q697" s="31">
        <f t="shared" si="90"/>
        <v>22</v>
      </c>
      <c r="R697" s="61">
        <f t="shared" si="92"/>
        <v>4</v>
      </c>
    </row>
    <row r="698" spans="1:18" hidden="1" x14ac:dyDescent="0.25">
      <c r="A698" s="102">
        <v>41022</v>
      </c>
      <c r="B698" s="59" t="s">
        <v>73</v>
      </c>
      <c r="C698" s="60">
        <v>1015</v>
      </c>
      <c r="D698" s="60">
        <v>1030</v>
      </c>
      <c r="E698" s="31" t="s">
        <v>29</v>
      </c>
      <c r="F698" s="31" t="s">
        <v>60</v>
      </c>
      <c r="G698" s="103">
        <v>10</v>
      </c>
      <c r="H698" s="103">
        <v>2</v>
      </c>
      <c r="I698" s="103">
        <v>5</v>
      </c>
      <c r="J698" s="103">
        <v>5</v>
      </c>
      <c r="K698" s="31">
        <f t="shared" si="91"/>
        <v>22</v>
      </c>
      <c r="L698" s="31">
        <f t="shared" si="84"/>
        <v>10</v>
      </c>
      <c r="M698" s="31">
        <f t="shared" si="85"/>
        <v>4</v>
      </c>
      <c r="N698" s="31">
        <f t="shared" si="86"/>
        <v>13</v>
      </c>
      <c r="O698" s="31">
        <f t="shared" si="87"/>
        <v>3</v>
      </c>
      <c r="P698" s="31">
        <f t="shared" si="89"/>
        <v>30</v>
      </c>
      <c r="Q698" s="31">
        <f t="shared" si="90"/>
        <v>27</v>
      </c>
      <c r="R698" s="61">
        <f t="shared" si="92"/>
        <v>3</v>
      </c>
    </row>
    <row r="699" spans="1:18" hidden="1" x14ac:dyDescent="0.25">
      <c r="A699" s="102">
        <v>41022</v>
      </c>
      <c r="B699" s="59" t="s">
        <v>73</v>
      </c>
      <c r="C699" s="60">
        <v>1030</v>
      </c>
      <c r="D699" s="60">
        <v>1045</v>
      </c>
      <c r="E699" s="31" t="s">
        <v>29</v>
      </c>
      <c r="F699" s="31" t="s">
        <v>60</v>
      </c>
      <c r="G699" s="103">
        <v>24</v>
      </c>
      <c r="H699" s="103">
        <v>2</v>
      </c>
      <c r="I699" s="103">
        <v>9</v>
      </c>
      <c r="J699" s="103">
        <v>3</v>
      </c>
      <c r="K699" s="31">
        <f t="shared" si="91"/>
        <v>38</v>
      </c>
      <c r="L699" s="31">
        <f t="shared" si="84"/>
        <v>24</v>
      </c>
      <c r="M699" s="31">
        <f t="shared" si="85"/>
        <v>4</v>
      </c>
      <c r="N699" s="31">
        <f t="shared" si="86"/>
        <v>23</v>
      </c>
      <c r="O699" s="31">
        <f t="shared" si="87"/>
        <v>2</v>
      </c>
      <c r="P699" s="31">
        <f t="shared" si="89"/>
        <v>53</v>
      </c>
      <c r="Q699" s="31">
        <f t="shared" si="90"/>
        <v>51</v>
      </c>
      <c r="R699" s="61">
        <f t="shared" si="92"/>
        <v>2</v>
      </c>
    </row>
    <row r="700" spans="1:18" hidden="1" x14ac:dyDescent="0.25">
      <c r="A700" s="102">
        <v>41022</v>
      </c>
      <c r="B700" s="59" t="s">
        <v>73</v>
      </c>
      <c r="C700" s="60">
        <v>1045</v>
      </c>
      <c r="D700" s="60">
        <v>1100</v>
      </c>
      <c r="E700" s="31" t="s">
        <v>29</v>
      </c>
      <c r="F700" s="31" t="s">
        <v>60</v>
      </c>
      <c r="G700" s="103">
        <v>29</v>
      </c>
      <c r="H700" s="103">
        <v>1</v>
      </c>
      <c r="I700" s="103">
        <v>3</v>
      </c>
      <c r="J700" s="103">
        <v>5</v>
      </c>
      <c r="K700" s="31">
        <f t="shared" si="91"/>
        <v>38</v>
      </c>
      <c r="L700" s="31">
        <f t="shared" si="84"/>
        <v>29</v>
      </c>
      <c r="M700" s="31">
        <f t="shared" si="85"/>
        <v>2</v>
      </c>
      <c r="N700" s="31">
        <f t="shared" si="86"/>
        <v>8</v>
      </c>
      <c r="O700" s="31">
        <f t="shared" si="87"/>
        <v>3</v>
      </c>
      <c r="P700" s="31">
        <f t="shared" si="89"/>
        <v>42</v>
      </c>
      <c r="Q700" s="31">
        <f t="shared" si="90"/>
        <v>39</v>
      </c>
      <c r="R700" s="61">
        <f t="shared" si="92"/>
        <v>3</v>
      </c>
    </row>
    <row r="701" spans="1:18" hidden="1" x14ac:dyDescent="0.25">
      <c r="A701" s="102">
        <v>41022</v>
      </c>
      <c r="B701" s="59" t="s">
        <v>73</v>
      </c>
      <c r="C701" s="60">
        <v>1100</v>
      </c>
      <c r="D701" s="60">
        <v>1115</v>
      </c>
      <c r="E701" s="31" t="s">
        <v>29</v>
      </c>
      <c r="F701" s="31" t="s">
        <v>60</v>
      </c>
      <c r="G701" s="103">
        <v>11</v>
      </c>
      <c r="H701" s="103">
        <v>1</v>
      </c>
      <c r="I701" s="103">
        <v>2</v>
      </c>
      <c r="J701" s="103">
        <v>2</v>
      </c>
      <c r="K701" s="31">
        <f t="shared" si="91"/>
        <v>16</v>
      </c>
      <c r="L701" s="31">
        <f t="shared" si="84"/>
        <v>11</v>
      </c>
      <c r="M701" s="31">
        <f t="shared" si="85"/>
        <v>2</v>
      </c>
      <c r="N701" s="31">
        <f t="shared" si="86"/>
        <v>5</v>
      </c>
      <c r="O701" s="31">
        <f t="shared" si="87"/>
        <v>1</v>
      </c>
      <c r="P701" s="31">
        <f t="shared" si="89"/>
        <v>19</v>
      </c>
      <c r="Q701" s="31">
        <f t="shared" si="90"/>
        <v>18</v>
      </c>
      <c r="R701" s="61">
        <f t="shared" si="92"/>
        <v>1</v>
      </c>
    </row>
    <row r="702" spans="1:18" hidden="1" x14ac:dyDescent="0.25">
      <c r="A702" s="102">
        <v>41022</v>
      </c>
      <c r="B702" s="59" t="s">
        <v>73</v>
      </c>
      <c r="C702" s="60">
        <v>1115</v>
      </c>
      <c r="D702" s="60">
        <v>1130</v>
      </c>
      <c r="E702" s="31" t="s">
        <v>29</v>
      </c>
      <c r="F702" s="31" t="s">
        <v>60</v>
      </c>
      <c r="G702" s="103">
        <v>15</v>
      </c>
      <c r="H702" s="103">
        <v>0</v>
      </c>
      <c r="I702" s="103">
        <v>1</v>
      </c>
      <c r="J702" s="103">
        <v>2</v>
      </c>
      <c r="K702" s="31">
        <f t="shared" si="91"/>
        <v>18</v>
      </c>
      <c r="L702" s="31">
        <f t="shared" si="84"/>
        <v>15</v>
      </c>
      <c r="M702" s="31">
        <f t="shared" si="85"/>
        <v>0</v>
      </c>
      <c r="N702" s="31">
        <f t="shared" si="86"/>
        <v>3</v>
      </c>
      <c r="O702" s="31">
        <f t="shared" si="87"/>
        <v>1</v>
      </c>
      <c r="P702" s="31">
        <f t="shared" si="89"/>
        <v>19</v>
      </c>
      <c r="Q702" s="31">
        <f t="shared" si="90"/>
        <v>18</v>
      </c>
      <c r="R702" s="61">
        <f t="shared" si="92"/>
        <v>1</v>
      </c>
    </row>
    <row r="703" spans="1:18" hidden="1" x14ac:dyDescent="0.25">
      <c r="A703" s="102">
        <v>41022</v>
      </c>
      <c r="B703" s="59" t="s">
        <v>73</v>
      </c>
      <c r="C703" s="60">
        <v>1130</v>
      </c>
      <c r="D703" s="60">
        <v>1145</v>
      </c>
      <c r="E703" s="31" t="s">
        <v>29</v>
      </c>
      <c r="F703" s="31" t="s">
        <v>60</v>
      </c>
      <c r="G703" s="103">
        <v>24</v>
      </c>
      <c r="H703" s="103">
        <v>2</v>
      </c>
      <c r="I703" s="103">
        <v>2</v>
      </c>
      <c r="J703" s="103">
        <v>5</v>
      </c>
      <c r="K703" s="31">
        <f t="shared" si="91"/>
        <v>33</v>
      </c>
      <c r="L703" s="31">
        <f t="shared" si="84"/>
        <v>24</v>
      </c>
      <c r="M703" s="31">
        <f t="shared" si="85"/>
        <v>4</v>
      </c>
      <c r="N703" s="31">
        <f t="shared" si="86"/>
        <v>5</v>
      </c>
      <c r="O703" s="31">
        <f t="shared" si="87"/>
        <v>3</v>
      </c>
      <c r="P703" s="31">
        <f t="shared" si="89"/>
        <v>36</v>
      </c>
      <c r="Q703" s="31">
        <f t="shared" si="90"/>
        <v>33</v>
      </c>
      <c r="R703" s="61">
        <f t="shared" si="92"/>
        <v>3</v>
      </c>
    </row>
    <row r="704" spans="1:18" hidden="1" x14ac:dyDescent="0.25">
      <c r="A704" s="102">
        <v>41022</v>
      </c>
      <c r="B704" s="59" t="s">
        <v>73</v>
      </c>
      <c r="C704" s="60">
        <v>1145</v>
      </c>
      <c r="D704" s="60">
        <v>1200</v>
      </c>
      <c r="E704" s="31" t="s">
        <v>29</v>
      </c>
      <c r="F704" s="31" t="s">
        <v>60</v>
      </c>
      <c r="G704" s="103">
        <v>19</v>
      </c>
      <c r="H704" s="103">
        <v>1</v>
      </c>
      <c r="I704" s="103">
        <v>1</v>
      </c>
      <c r="J704" s="103">
        <v>6</v>
      </c>
      <c r="K704" s="31">
        <f t="shared" si="91"/>
        <v>27</v>
      </c>
      <c r="L704" s="31">
        <f t="shared" si="84"/>
        <v>19</v>
      </c>
      <c r="M704" s="31">
        <f t="shared" si="85"/>
        <v>2</v>
      </c>
      <c r="N704" s="31">
        <f t="shared" si="86"/>
        <v>3</v>
      </c>
      <c r="O704" s="31">
        <f t="shared" si="87"/>
        <v>3</v>
      </c>
      <c r="P704" s="31">
        <f t="shared" si="89"/>
        <v>27</v>
      </c>
      <c r="Q704" s="31">
        <f t="shared" si="90"/>
        <v>24</v>
      </c>
      <c r="R704" s="61">
        <f t="shared" si="92"/>
        <v>3</v>
      </c>
    </row>
    <row r="705" spans="1:18" hidden="1" x14ac:dyDescent="0.25">
      <c r="A705" s="102">
        <v>41022</v>
      </c>
      <c r="B705" s="59" t="s">
        <v>73</v>
      </c>
      <c r="C705" s="60">
        <v>1200</v>
      </c>
      <c r="D705" s="60">
        <v>1215</v>
      </c>
      <c r="E705" s="31" t="s">
        <v>29</v>
      </c>
      <c r="F705" s="31" t="s">
        <v>60</v>
      </c>
      <c r="G705" s="103">
        <v>9</v>
      </c>
      <c r="H705" s="103">
        <v>2</v>
      </c>
      <c r="I705" s="103">
        <v>1</v>
      </c>
      <c r="J705" s="103">
        <v>2</v>
      </c>
      <c r="K705" s="31">
        <f t="shared" si="91"/>
        <v>14</v>
      </c>
      <c r="L705" s="31">
        <f t="shared" si="84"/>
        <v>9</v>
      </c>
      <c r="M705" s="31">
        <f t="shared" si="85"/>
        <v>4</v>
      </c>
      <c r="N705" s="31">
        <f t="shared" si="86"/>
        <v>3</v>
      </c>
      <c r="O705" s="31">
        <f t="shared" si="87"/>
        <v>1</v>
      </c>
      <c r="P705" s="31">
        <f t="shared" si="89"/>
        <v>17</v>
      </c>
      <c r="Q705" s="31">
        <f t="shared" si="90"/>
        <v>16</v>
      </c>
      <c r="R705" s="61">
        <f t="shared" si="92"/>
        <v>1</v>
      </c>
    </row>
    <row r="706" spans="1:18" hidden="1" x14ac:dyDescent="0.25">
      <c r="A706" s="102">
        <v>41022</v>
      </c>
      <c r="B706" s="59" t="s">
        <v>73</v>
      </c>
      <c r="C706" s="60">
        <v>1215</v>
      </c>
      <c r="D706" s="60">
        <v>1230</v>
      </c>
      <c r="E706" s="31" t="s">
        <v>29</v>
      </c>
      <c r="F706" s="31" t="s">
        <v>60</v>
      </c>
      <c r="G706" s="103">
        <v>3</v>
      </c>
      <c r="H706" s="103">
        <v>1</v>
      </c>
      <c r="I706" s="103">
        <v>3</v>
      </c>
      <c r="J706" s="103">
        <v>3</v>
      </c>
      <c r="K706" s="31">
        <f t="shared" si="91"/>
        <v>10</v>
      </c>
      <c r="L706" s="31">
        <f t="shared" si="84"/>
        <v>3</v>
      </c>
      <c r="M706" s="31">
        <f t="shared" si="85"/>
        <v>2</v>
      </c>
      <c r="N706" s="31">
        <f t="shared" si="86"/>
        <v>8</v>
      </c>
      <c r="O706" s="31">
        <f t="shared" si="87"/>
        <v>2</v>
      </c>
      <c r="P706" s="31">
        <f t="shared" si="89"/>
        <v>15</v>
      </c>
      <c r="Q706" s="31">
        <f t="shared" si="90"/>
        <v>13</v>
      </c>
      <c r="R706" s="61">
        <f t="shared" si="92"/>
        <v>2</v>
      </c>
    </row>
    <row r="707" spans="1:18" hidden="1" x14ac:dyDescent="0.25">
      <c r="A707" s="102">
        <v>41022</v>
      </c>
      <c r="B707" s="59" t="s">
        <v>73</v>
      </c>
      <c r="C707" s="60">
        <v>1230</v>
      </c>
      <c r="D707" s="60">
        <v>1245</v>
      </c>
      <c r="E707" s="31" t="s">
        <v>29</v>
      </c>
      <c r="F707" s="31" t="s">
        <v>60</v>
      </c>
      <c r="G707" s="103">
        <v>6</v>
      </c>
      <c r="H707" s="103">
        <v>1</v>
      </c>
      <c r="I707" s="103">
        <v>2</v>
      </c>
      <c r="J707" s="103">
        <v>4</v>
      </c>
      <c r="K707" s="31">
        <f t="shared" si="91"/>
        <v>13</v>
      </c>
      <c r="L707" s="31">
        <f t="shared" si="84"/>
        <v>6</v>
      </c>
      <c r="M707" s="31">
        <f t="shared" si="85"/>
        <v>2</v>
      </c>
      <c r="N707" s="31">
        <f t="shared" si="86"/>
        <v>5</v>
      </c>
      <c r="O707" s="31">
        <f t="shared" si="87"/>
        <v>2</v>
      </c>
      <c r="P707" s="31">
        <f t="shared" si="89"/>
        <v>15</v>
      </c>
      <c r="Q707" s="31">
        <f t="shared" si="90"/>
        <v>13</v>
      </c>
      <c r="R707" s="61">
        <f t="shared" si="92"/>
        <v>2</v>
      </c>
    </row>
    <row r="708" spans="1:18" hidden="1" x14ac:dyDescent="0.25">
      <c r="A708" s="102">
        <v>41022</v>
      </c>
      <c r="B708" s="59" t="s">
        <v>73</v>
      </c>
      <c r="C708" s="60">
        <v>1245</v>
      </c>
      <c r="D708" s="60">
        <v>1300</v>
      </c>
      <c r="E708" s="31" t="s">
        <v>29</v>
      </c>
      <c r="F708" s="31" t="s">
        <v>60</v>
      </c>
      <c r="G708" s="103">
        <v>10</v>
      </c>
      <c r="H708" s="103">
        <v>1</v>
      </c>
      <c r="I708" s="103">
        <v>5</v>
      </c>
      <c r="J708" s="103">
        <v>2</v>
      </c>
      <c r="K708" s="31">
        <f t="shared" si="91"/>
        <v>18</v>
      </c>
      <c r="L708" s="31">
        <f t="shared" si="84"/>
        <v>10</v>
      </c>
      <c r="M708" s="31">
        <f t="shared" si="85"/>
        <v>2</v>
      </c>
      <c r="N708" s="31">
        <f t="shared" si="86"/>
        <v>13</v>
      </c>
      <c r="O708" s="31">
        <f t="shared" si="87"/>
        <v>1</v>
      </c>
      <c r="P708" s="31">
        <f t="shared" si="89"/>
        <v>26</v>
      </c>
      <c r="Q708" s="31">
        <f t="shared" si="90"/>
        <v>25</v>
      </c>
      <c r="R708" s="61">
        <f t="shared" si="92"/>
        <v>1</v>
      </c>
    </row>
    <row r="709" spans="1:18" hidden="1" x14ac:dyDescent="0.25">
      <c r="A709" s="102">
        <v>41022</v>
      </c>
      <c r="B709" s="59" t="s">
        <v>73</v>
      </c>
      <c r="C709" s="60">
        <v>1300</v>
      </c>
      <c r="D709" s="60">
        <v>1315</v>
      </c>
      <c r="E709" s="31" t="s">
        <v>29</v>
      </c>
      <c r="F709" s="31" t="s">
        <v>60</v>
      </c>
      <c r="G709" s="103">
        <v>7</v>
      </c>
      <c r="H709" s="103">
        <v>2</v>
      </c>
      <c r="I709" s="103">
        <v>15</v>
      </c>
      <c r="J709" s="103">
        <v>2</v>
      </c>
      <c r="K709" s="31">
        <f t="shared" si="91"/>
        <v>26</v>
      </c>
      <c r="L709" s="31">
        <f t="shared" si="84"/>
        <v>7</v>
      </c>
      <c r="M709" s="31">
        <f t="shared" si="85"/>
        <v>4</v>
      </c>
      <c r="N709" s="31">
        <f t="shared" si="86"/>
        <v>38</v>
      </c>
      <c r="O709" s="31">
        <f t="shared" si="87"/>
        <v>1</v>
      </c>
      <c r="P709" s="31">
        <f t="shared" si="89"/>
        <v>50</v>
      </c>
      <c r="Q709" s="31">
        <f t="shared" si="90"/>
        <v>49</v>
      </c>
      <c r="R709" s="61">
        <f t="shared" si="92"/>
        <v>1</v>
      </c>
    </row>
    <row r="710" spans="1:18" hidden="1" x14ac:dyDescent="0.25">
      <c r="A710" s="102">
        <v>41022</v>
      </c>
      <c r="B710" s="59" t="s">
        <v>73</v>
      </c>
      <c r="C710" s="60">
        <v>1315</v>
      </c>
      <c r="D710" s="60">
        <v>1330</v>
      </c>
      <c r="E710" s="31" t="s">
        <v>29</v>
      </c>
      <c r="F710" s="31" t="s">
        <v>60</v>
      </c>
      <c r="G710" s="103">
        <v>5</v>
      </c>
      <c r="H710" s="103">
        <v>2</v>
      </c>
      <c r="I710" s="103">
        <v>5</v>
      </c>
      <c r="J710" s="103">
        <v>5</v>
      </c>
      <c r="K710" s="31">
        <f t="shared" si="91"/>
        <v>17</v>
      </c>
      <c r="L710" s="31">
        <f t="shared" si="84"/>
        <v>5</v>
      </c>
      <c r="M710" s="31">
        <f t="shared" si="85"/>
        <v>4</v>
      </c>
      <c r="N710" s="31">
        <f t="shared" si="86"/>
        <v>13</v>
      </c>
      <c r="O710" s="31">
        <f t="shared" si="87"/>
        <v>3</v>
      </c>
      <c r="P710" s="31">
        <f t="shared" si="89"/>
        <v>25</v>
      </c>
      <c r="Q710" s="31">
        <f t="shared" si="90"/>
        <v>22</v>
      </c>
      <c r="R710" s="61">
        <f t="shared" si="92"/>
        <v>3</v>
      </c>
    </row>
    <row r="711" spans="1:18" hidden="1" x14ac:dyDescent="0.25">
      <c r="A711" s="102">
        <v>41022</v>
      </c>
      <c r="B711" s="59" t="s">
        <v>73</v>
      </c>
      <c r="C711" s="60">
        <v>1330</v>
      </c>
      <c r="D711" s="60">
        <v>1345</v>
      </c>
      <c r="E711" s="31" t="s">
        <v>29</v>
      </c>
      <c r="F711" s="31" t="s">
        <v>60</v>
      </c>
      <c r="G711" s="103">
        <v>2</v>
      </c>
      <c r="H711" s="103">
        <v>1</v>
      </c>
      <c r="I711" s="103">
        <v>4</v>
      </c>
      <c r="J711" s="103">
        <v>4</v>
      </c>
      <c r="K711" s="31">
        <f t="shared" si="91"/>
        <v>11</v>
      </c>
      <c r="L711" s="31">
        <f t="shared" si="84"/>
        <v>2</v>
      </c>
      <c r="M711" s="31">
        <f t="shared" si="85"/>
        <v>2</v>
      </c>
      <c r="N711" s="31">
        <f t="shared" si="86"/>
        <v>10</v>
      </c>
      <c r="O711" s="31">
        <f t="shared" si="87"/>
        <v>2</v>
      </c>
      <c r="P711" s="31">
        <f t="shared" si="89"/>
        <v>16</v>
      </c>
      <c r="Q711" s="31">
        <f t="shared" si="90"/>
        <v>14</v>
      </c>
      <c r="R711" s="61">
        <f t="shared" si="92"/>
        <v>2</v>
      </c>
    </row>
    <row r="712" spans="1:18" hidden="1" x14ac:dyDescent="0.25">
      <c r="A712" s="102">
        <v>41022</v>
      </c>
      <c r="B712" s="59" t="s">
        <v>73</v>
      </c>
      <c r="C712" s="60">
        <v>1345</v>
      </c>
      <c r="D712" s="60">
        <v>1400</v>
      </c>
      <c r="E712" s="31" t="s">
        <v>29</v>
      </c>
      <c r="F712" s="31" t="s">
        <v>60</v>
      </c>
      <c r="G712" s="103">
        <v>4</v>
      </c>
      <c r="H712" s="103">
        <v>1</v>
      </c>
      <c r="I712" s="103">
        <v>2</v>
      </c>
      <c r="J712" s="103">
        <v>4</v>
      </c>
      <c r="K712" s="31">
        <f t="shared" si="91"/>
        <v>11</v>
      </c>
      <c r="L712" s="31">
        <f t="shared" si="84"/>
        <v>4</v>
      </c>
      <c r="M712" s="31">
        <f t="shared" si="85"/>
        <v>2</v>
      </c>
      <c r="N712" s="31">
        <f t="shared" si="86"/>
        <v>5</v>
      </c>
      <c r="O712" s="31">
        <f t="shared" si="87"/>
        <v>2</v>
      </c>
      <c r="P712" s="31">
        <f t="shared" si="89"/>
        <v>13</v>
      </c>
      <c r="Q712" s="31">
        <f t="shared" si="90"/>
        <v>11</v>
      </c>
      <c r="R712" s="61">
        <f t="shared" si="92"/>
        <v>2</v>
      </c>
    </row>
    <row r="713" spans="1:18" hidden="1" x14ac:dyDescent="0.25">
      <c r="A713" s="102">
        <v>41022</v>
      </c>
      <c r="B713" s="59" t="s">
        <v>73</v>
      </c>
      <c r="C713" s="60">
        <v>1400</v>
      </c>
      <c r="D713" s="60">
        <v>1415</v>
      </c>
      <c r="E713" s="31" t="s">
        <v>29</v>
      </c>
      <c r="F713" s="31" t="s">
        <v>60</v>
      </c>
      <c r="G713" s="103">
        <v>1</v>
      </c>
      <c r="H713" s="103">
        <v>1</v>
      </c>
      <c r="I713" s="103">
        <v>1</v>
      </c>
      <c r="J713" s="103">
        <v>1</v>
      </c>
      <c r="K713" s="31">
        <f t="shared" si="91"/>
        <v>4</v>
      </c>
      <c r="L713" s="31">
        <f t="shared" si="84"/>
        <v>1</v>
      </c>
      <c r="M713" s="31">
        <f t="shared" si="85"/>
        <v>2</v>
      </c>
      <c r="N713" s="31">
        <f t="shared" si="86"/>
        <v>3</v>
      </c>
      <c r="O713" s="31">
        <f t="shared" si="87"/>
        <v>1</v>
      </c>
      <c r="P713" s="31">
        <f t="shared" si="89"/>
        <v>7</v>
      </c>
      <c r="Q713" s="31">
        <f t="shared" si="90"/>
        <v>6</v>
      </c>
      <c r="R713" s="61">
        <f t="shared" si="92"/>
        <v>1</v>
      </c>
    </row>
    <row r="714" spans="1:18" hidden="1" x14ac:dyDescent="0.25">
      <c r="A714" s="102">
        <v>41022</v>
      </c>
      <c r="B714" s="59" t="s">
        <v>73</v>
      </c>
      <c r="C714" s="60">
        <v>1415</v>
      </c>
      <c r="D714" s="60">
        <v>1430</v>
      </c>
      <c r="E714" s="31" t="s">
        <v>29</v>
      </c>
      <c r="F714" s="31" t="s">
        <v>60</v>
      </c>
      <c r="G714" s="103">
        <v>1</v>
      </c>
      <c r="H714" s="103">
        <v>1</v>
      </c>
      <c r="I714" s="103">
        <v>3</v>
      </c>
      <c r="J714" s="103">
        <v>1</v>
      </c>
      <c r="K714" s="31">
        <f t="shared" si="91"/>
        <v>6</v>
      </c>
      <c r="L714" s="31">
        <f t="shared" si="84"/>
        <v>1</v>
      </c>
      <c r="M714" s="31">
        <f t="shared" si="85"/>
        <v>2</v>
      </c>
      <c r="N714" s="31">
        <f t="shared" si="86"/>
        <v>8</v>
      </c>
      <c r="O714" s="31">
        <f t="shared" si="87"/>
        <v>1</v>
      </c>
      <c r="P714" s="31">
        <f t="shared" si="89"/>
        <v>12</v>
      </c>
      <c r="Q714" s="31">
        <f t="shared" si="90"/>
        <v>11</v>
      </c>
      <c r="R714" s="61">
        <f t="shared" si="92"/>
        <v>1</v>
      </c>
    </row>
    <row r="715" spans="1:18" hidden="1" x14ac:dyDescent="0.25">
      <c r="A715" s="102">
        <v>41022</v>
      </c>
      <c r="B715" s="59" t="s">
        <v>73</v>
      </c>
      <c r="C715" s="60">
        <v>1430</v>
      </c>
      <c r="D715" s="60">
        <v>1445</v>
      </c>
      <c r="E715" s="31" t="s">
        <v>29</v>
      </c>
      <c r="F715" s="31" t="s">
        <v>60</v>
      </c>
      <c r="G715" s="103">
        <v>22</v>
      </c>
      <c r="H715" s="103">
        <v>2</v>
      </c>
      <c r="I715" s="103">
        <v>7</v>
      </c>
      <c r="J715" s="103">
        <v>1</v>
      </c>
      <c r="K715" s="31">
        <f t="shared" si="91"/>
        <v>32</v>
      </c>
      <c r="L715" s="31">
        <f t="shared" si="84"/>
        <v>22</v>
      </c>
      <c r="M715" s="31">
        <f t="shared" si="85"/>
        <v>4</v>
      </c>
      <c r="N715" s="31">
        <f t="shared" si="86"/>
        <v>18</v>
      </c>
      <c r="O715" s="31">
        <f t="shared" si="87"/>
        <v>1</v>
      </c>
      <c r="P715" s="31">
        <f t="shared" si="89"/>
        <v>45</v>
      </c>
      <c r="Q715" s="31">
        <f t="shared" si="90"/>
        <v>44</v>
      </c>
      <c r="R715" s="61">
        <f t="shared" si="92"/>
        <v>1</v>
      </c>
    </row>
    <row r="716" spans="1:18" hidden="1" x14ac:dyDescent="0.25">
      <c r="A716" s="102">
        <v>41022</v>
      </c>
      <c r="B716" s="59" t="s">
        <v>73</v>
      </c>
      <c r="C716" s="60">
        <v>1445</v>
      </c>
      <c r="D716" s="60">
        <v>1500</v>
      </c>
      <c r="E716" s="31" t="s">
        <v>29</v>
      </c>
      <c r="F716" s="31" t="s">
        <v>60</v>
      </c>
      <c r="G716" s="103">
        <v>10</v>
      </c>
      <c r="H716" s="103">
        <v>1</v>
      </c>
      <c r="I716" s="103">
        <v>3</v>
      </c>
      <c r="J716" s="103">
        <v>1</v>
      </c>
      <c r="K716" s="31">
        <f t="shared" si="91"/>
        <v>15</v>
      </c>
      <c r="L716" s="31">
        <f t="shared" si="84"/>
        <v>10</v>
      </c>
      <c r="M716" s="31">
        <f t="shared" si="85"/>
        <v>2</v>
      </c>
      <c r="N716" s="31">
        <f t="shared" si="86"/>
        <v>8</v>
      </c>
      <c r="O716" s="31">
        <f t="shared" si="87"/>
        <v>1</v>
      </c>
      <c r="P716" s="31">
        <f t="shared" si="89"/>
        <v>21</v>
      </c>
      <c r="Q716" s="31">
        <f t="shared" si="90"/>
        <v>20</v>
      </c>
      <c r="R716" s="61">
        <f t="shared" si="92"/>
        <v>1</v>
      </c>
    </row>
    <row r="717" spans="1:18" hidden="1" x14ac:dyDescent="0.25">
      <c r="A717" s="102">
        <v>41022</v>
      </c>
      <c r="B717" s="59" t="s">
        <v>73</v>
      </c>
      <c r="C717" s="60">
        <v>1500</v>
      </c>
      <c r="D717" s="60">
        <v>1515</v>
      </c>
      <c r="E717" s="31" t="s">
        <v>29</v>
      </c>
      <c r="F717" s="31" t="s">
        <v>60</v>
      </c>
      <c r="G717" s="103">
        <v>12</v>
      </c>
      <c r="H717" s="103">
        <v>2</v>
      </c>
      <c r="I717" s="103">
        <v>4</v>
      </c>
      <c r="J717" s="103">
        <v>7</v>
      </c>
      <c r="K717" s="31">
        <f t="shared" si="91"/>
        <v>25</v>
      </c>
      <c r="L717" s="31">
        <f t="shared" si="84"/>
        <v>12</v>
      </c>
      <c r="M717" s="31">
        <f t="shared" si="85"/>
        <v>4</v>
      </c>
      <c r="N717" s="31">
        <f t="shared" si="86"/>
        <v>10</v>
      </c>
      <c r="O717" s="31">
        <f t="shared" si="87"/>
        <v>4</v>
      </c>
      <c r="P717" s="31">
        <f t="shared" si="89"/>
        <v>30</v>
      </c>
      <c r="Q717" s="31">
        <f t="shared" si="90"/>
        <v>26</v>
      </c>
      <c r="R717" s="61">
        <f t="shared" si="92"/>
        <v>4</v>
      </c>
    </row>
    <row r="718" spans="1:18" hidden="1" x14ac:dyDescent="0.25">
      <c r="A718" s="102">
        <v>41022</v>
      </c>
      <c r="B718" s="59" t="s">
        <v>73</v>
      </c>
      <c r="C718" s="60">
        <v>1515</v>
      </c>
      <c r="D718" s="60">
        <v>1530</v>
      </c>
      <c r="E718" s="31" t="s">
        <v>29</v>
      </c>
      <c r="F718" s="31" t="s">
        <v>60</v>
      </c>
      <c r="G718" s="103">
        <v>11</v>
      </c>
      <c r="H718" s="103">
        <v>1</v>
      </c>
      <c r="I718" s="103">
        <v>5</v>
      </c>
      <c r="J718" s="103">
        <v>2</v>
      </c>
      <c r="K718" s="31">
        <f t="shared" si="91"/>
        <v>19</v>
      </c>
      <c r="L718" s="31">
        <f t="shared" si="84"/>
        <v>11</v>
      </c>
      <c r="M718" s="31">
        <f t="shared" si="85"/>
        <v>2</v>
      </c>
      <c r="N718" s="31">
        <f t="shared" si="86"/>
        <v>13</v>
      </c>
      <c r="O718" s="31">
        <f t="shared" si="87"/>
        <v>1</v>
      </c>
      <c r="P718" s="31">
        <f t="shared" si="89"/>
        <v>27</v>
      </c>
      <c r="Q718" s="31">
        <f t="shared" si="90"/>
        <v>26</v>
      </c>
      <c r="R718" s="61">
        <f t="shared" si="92"/>
        <v>1</v>
      </c>
    </row>
    <row r="719" spans="1:18" hidden="1" x14ac:dyDescent="0.25">
      <c r="A719" s="102">
        <v>41022</v>
      </c>
      <c r="B719" s="59" t="s">
        <v>73</v>
      </c>
      <c r="C719" s="60">
        <v>1530</v>
      </c>
      <c r="D719" s="60">
        <v>1545</v>
      </c>
      <c r="E719" s="31" t="s">
        <v>29</v>
      </c>
      <c r="F719" s="31" t="s">
        <v>60</v>
      </c>
      <c r="G719" s="103">
        <v>8</v>
      </c>
      <c r="H719" s="103">
        <v>1</v>
      </c>
      <c r="I719" s="103">
        <v>2</v>
      </c>
      <c r="J719" s="103">
        <v>3</v>
      </c>
      <c r="K719" s="31">
        <f t="shared" si="91"/>
        <v>14</v>
      </c>
      <c r="L719" s="31">
        <f t="shared" si="84"/>
        <v>8</v>
      </c>
      <c r="M719" s="31">
        <f t="shared" si="85"/>
        <v>2</v>
      </c>
      <c r="N719" s="31">
        <f t="shared" si="86"/>
        <v>5</v>
      </c>
      <c r="O719" s="31">
        <f t="shared" si="87"/>
        <v>2</v>
      </c>
      <c r="P719" s="31">
        <f t="shared" si="89"/>
        <v>17</v>
      </c>
      <c r="Q719" s="31">
        <f t="shared" si="90"/>
        <v>15</v>
      </c>
      <c r="R719" s="61">
        <f t="shared" si="92"/>
        <v>2</v>
      </c>
    </row>
    <row r="720" spans="1:18" hidden="1" x14ac:dyDescent="0.25">
      <c r="A720" s="102">
        <v>41022</v>
      </c>
      <c r="B720" s="59" t="s">
        <v>73</v>
      </c>
      <c r="C720" s="60">
        <v>1545</v>
      </c>
      <c r="D720" s="60">
        <v>1600</v>
      </c>
      <c r="E720" s="31" t="s">
        <v>29</v>
      </c>
      <c r="F720" s="31" t="s">
        <v>60</v>
      </c>
      <c r="G720" s="103">
        <v>4</v>
      </c>
      <c r="H720" s="103">
        <v>2</v>
      </c>
      <c r="I720" s="103">
        <v>6</v>
      </c>
      <c r="J720" s="103">
        <v>10</v>
      </c>
      <c r="K720" s="31">
        <f t="shared" si="91"/>
        <v>22</v>
      </c>
      <c r="L720" s="31">
        <f t="shared" si="84"/>
        <v>4</v>
      </c>
      <c r="M720" s="31">
        <f t="shared" si="85"/>
        <v>4</v>
      </c>
      <c r="N720" s="31">
        <f t="shared" si="86"/>
        <v>15</v>
      </c>
      <c r="O720" s="31">
        <f t="shared" si="87"/>
        <v>5</v>
      </c>
      <c r="P720" s="31">
        <f t="shared" si="89"/>
        <v>28</v>
      </c>
      <c r="Q720" s="31">
        <f t="shared" si="90"/>
        <v>23</v>
      </c>
      <c r="R720" s="61">
        <f t="shared" si="92"/>
        <v>5</v>
      </c>
    </row>
    <row r="721" spans="1:18" hidden="1" x14ac:dyDescent="0.25">
      <c r="A721" s="102">
        <v>41022</v>
      </c>
      <c r="B721" s="59" t="s">
        <v>73</v>
      </c>
      <c r="C721" s="60">
        <v>1600</v>
      </c>
      <c r="D721" s="60">
        <v>1615</v>
      </c>
      <c r="E721" s="31" t="s">
        <v>29</v>
      </c>
      <c r="F721" s="31" t="s">
        <v>60</v>
      </c>
      <c r="G721" s="103">
        <v>6</v>
      </c>
      <c r="H721" s="103">
        <v>1</v>
      </c>
      <c r="I721" s="103">
        <v>2</v>
      </c>
      <c r="J721" s="103">
        <v>2</v>
      </c>
      <c r="K721" s="31">
        <f t="shared" si="91"/>
        <v>11</v>
      </c>
      <c r="L721" s="31">
        <f t="shared" ref="L721:L784" si="93">ROUNDUP(G721*$C$3,0)</f>
        <v>6</v>
      </c>
      <c r="M721" s="31">
        <f t="shared" ref="M721:M784" si="94">ROUNDUP($C$7*H721,0)</f>
        <v>2</v>
      </c>
      <c r="N721" s="31">
        <f t="shared" ref="N721:N784" si="95">ROUNDUP(I721*$C$10,0)</f>
        <v>5</v>
      </c>
      <c r="O721" s="31">
        <f t="shared" ref="O721:O784" si="96">ROUNDUP(J721*$C$11,0)</f>
        <v>1</v>
      </c>
      <c r="P721" s="31">
        <f t="shared" si="89"/>
        <v>14</v>
      </c>
      <c r="Q721" s="31">
        <f t="shared" si="90"/>
        <v>13</v>
      </c>
      <c r="R721" s="61">
        <f t="shared" si="92"/>
        <v>1</v>
      </c>
    </row>
    <row r="722" spans="1:18" hidden="1" x14ac:dyDescent="0.25">
      <c r="A722" s="102">
        <v>41022</v>
      </c>
      <c r="B722" s="59" t="s">
        <v>73</v>
      </c>
      <c r="C722" s="60">
        <v>1615</v>
      </c>
      <c r="D722" s="60">
        <v>1630</v>
      </c>
      <c r="E722" s="31" t="s">
        <v>29</v>
      </c>
      <c r="F722" s="31" t="s">
        <v>60</v>
      </c>
      <c r="G722" s="103">
        <v>9</v>
      </c>
      <c r="H722" s="103">
        <v>2</v>
      </c>
      <c r="I722" s="103">
        <v>2</v>
      </c>
      <c r="J722" s="103">
        <v>2</v>
      </c>
      <c r="K722" s="31">
        <f t="shared" si="91"/>
        <v>15</v>
      </c>
      <c r="L722" s="31">
        <f t="shared" si="93"/>
        <v>9</v>
      </c>
      <c r="M722" s="31">
        <f t="shared" si="94"/>
        <v>4</v>
      </c>
      <c r="N722" s="31">
        <f t="shared" si="95"/>
        <v>5</v>
      </c>
      <c r="O722" s="31">
        <f t="shared" si="96"/>
        <v>1</v>
      </c>
      <c r="P722" s="31">
        <f t="shared" si="89"/>
        <v>19</v>
      </c>
      <c r="Q722" s="31">
        <f t="shared" si="90"/>
        <v>18</v>
      </c>
      <c r="R722" s="61">
        <f t="shared" si="92"/>
        <v>1</v>
      </c>
    </row>
    <row r="723" spans="1:18" hidden="1" x14ac:dyDescent="0.25">
      <c r="A723" s="102">
        <v>41022</v>
      </c>
      <c r="B723" s="59" t="s">
        <v>73</v>
      </c>
      <c r="C723" s="60">
        <v>1630</v>
      </c>
      <c r="D723" s="60">
        <v>1645</v>
      </c>
      <c r="E723" s="31" t="s">
        <v>29</v>
      </c>
      <c r="F723" s="31" t="s">
        <v>60</v>
      </c>
      <c r="G723" s="103">
        <v>10</v>
      </c>
      <c r="H723" s="103">
        <v>2</v>
      </c>
      <c r="I723" s="103">
        <v>3</v>
      </c>
      <c r="J723" s="103">
        <v>4</v>
      </c>
      <c r="K723" s="31">
        <f t="shared" si="91"/>
        <v>19</v>
      </c>
      <c r="L723" s="31">
        <f t="shared" si="93"/>
        <v>10</v>
      </c>
      <c r="M723" s="31">
        <f t="shared" si="94"/>
        <v>4</v>
      </c>
      <c r="N723" s="31">
        <f t="shared" si="95"/>
        <v>8</v>
      </c>
      <c r="O723" s="31">
        <f t="shared" si="96"/>
        <v>2</v>
      </c>
      <c r="P723" s="31">
        <f t="shared" si="89"/>
        <v>24</v>
      </c>
      <c r="Q723" s="31">
        <f t="shared" si="90"/>
        <v>22</v>
      </c>
      <c r="R723" s="61">
        <f t="shared" si="92"/>
        <v>2</v>
      </c>
    </row>
    <row r="724" spans="1:18" hidden="1" x14ac:dyDescent="0.25">
      <c r="A724" s="102">
        <v>41022</v>
      </c>
      <c r="B724" s="59" t="s">
        <v>73</v>
      </c>
      <c r="C724" s="60">
        <v>1645</v>
      </c>
      <c r="D724" s="60">
        <v>1700</v>
      </c>
      <c r="E724" s="31" t="s">
        <v>29</v>
      </c>
      <c r="F724" s="31" t="s">
        <v>60</v>
      </c>
      <c r="G724" s="103">
        <v>15</v>
      </c>
      <c r="H724" s="103">
        <v>1</v>
      </c>
      <c r="I724" s="103">
        <v>3</v>
      </c>
      <c r="J724" s="103">
        <v>1</v>
      </c>
      <c r="K724" s="31">
        <f t="shared" si="91"/>
        <v>20</v>
      </c>
      <c r="L724" s="31">
        <f t="shared" si="93"/>
        <v>15</v>
      </c>
      <c r="M724" s="31">
        <f t="shared" si="94"/>
        <v>2</v>
      </c>
      <c r="N724" s="31">
        <f t="shared" si="95"/>
        <v>8</v>
      </c>
      <c r="O724" s="31">
        <f t="shared" si="96"/>
        <v>1</v>
      </c>
      <c r="P724" s="31">
        <f t="shared" si="89"/>
        <v>26</v>
      </c>
      <c r="Q724" s="31">
        <f t="shared" si="90"/>
        <v>25</v>
      </c>
      <c r="R724" s="61">
        <f t="shared" si="92"/>
        <v>1</v>
      </c>
    </row>
    <row r="725" spans="1:18" hidden="1" x14ac:dyDescent="0.25">
      <c r="A725" s="102">
        <v>41022</v>
      </c>
      <c r="B725" s="59" t="s">
        <v>73</v>
      </c>
      <c r="C725" s="60">
        <v>1700</v>
      </c>
      <c r="D725" s="60">
        <v>1715</v>
      </c>
      <c r="E725" s="31" t="s">
        <v>29</v>
      </c>
      <c r="F725" s="31" t="s">
        <v>60</v>
      </c>
      <c r="G725" s="103">
        <v>14</v>
      </c>
      <c r="H725" s="103">
        <v>0</v>
      </c>
      <c r="I725" s="103">
        <v>6</v>
      </c>
      <c r="J725" s="103">
        <v>1</v>
      </c>
      <c r="K725" s="31">
        <f t="shared" si="91"/>
        <v>21</v>
      </c>
      <c r="L725" s="31">
        <f t="shared" si="93"/>
        <v>14</v>
      </c>
      <c r="M725" s="31">
        <f t="shared" si="94"/>
        <v>0</v>
      </c>
      <c r="N725" s="31">
        <f t="shared" si="95"/>
        <v>15</v>
      </c>
      <c r="O725" s="31">
        <f t="shared" si="96"/>
        <v>1</v>
      </c>
      <c r="P725" s="31">
        <f t="shared" si="89"/>
        <v>30</v>
      </c>
      <c r="Q725" s="31">
        <f t="shared" si="90"/>
        <v>29</v>
      </c>
      <c r="R725" s="61">
        <f t="shared" si="92"/>
        <v>1</v>
      </c>
    </row>
    <row r="726" spans="1:18" hidden="1" x14ac:dyDescent="0.25">
      <c r="A726" s="102">
        <v>41022</v>
      </c>
      <c r="B726" s="59" t="s">
        <v>73</v>
      </c>
      <c r="C726" s="60">
        <v>1715</v>
      </c>
      <c r="D726" s="60">
        <v>1730</v>
      </c>
      <c r="E726" s="31" t="s">
        <v>29</v>
      </c>
      <c r="F726" s="31" t="s">
        <v>60</v>
      </c>
      <c r="G726" s="103">
        <v>4</v>
      </c>
      <c r="H726" s="103">
        <v>0</v>
      </c>
      <c r="I726" s="103">
        <v>2</v>
      </c>
      <c r="J726" s="103">
        <v>1</v>
      </c>
      <c r="K726" s="31">
        <f t="shared" si="91"/>
        <v>7</v>
      </c>
      <c r="L726" s="31">
        <f t="shared" si="93"/>
        <v>4</v>
      </c>
      <c r="M726" s="31">
        <f t="shared" si="94"/>
        <v>0</v>
      </c>
      <c r="N726" s="31">
        <f t="shared" si="95"/>
        <v>5</v>
      </c>
      <c r="O726" s="31">
        <f t="shared" si="96"/>
        <v>1</v>
      </c>
      <c r="P726" s="31">
        <f t="shared" si="89"/>
        <v>10</v>
      </c>
      <c r="Q726" s="31">
        <f t="shared" si="90"/>
        <v>9</v>
      </c>
      <c r="R726" s="61">
        <f t="shared" si="92"/>
        <v>1</v>
      </c>
    </row>
    <row r="727" spans="1:18" hidden="1" x14ac:dyDescent="0.25">
      <c r="A727" s="102">
        <v>41022</v>
      </c>
      <c r="B727" s="59" t="s">
        <v>73</v>
      </c>
      <c r="C727" s="60">
        <v>1730</v>
      </c>
      <c r="D727" s="60">
        <v>1745</v>
      </c>
      <c r="E727" s="31" t="s">
        <v>29</v>
      </c>
      <c r="F727" s="31" t="s">
        <v>60</v>
      </c>
      <c r="G727" s="103">
        <v>9</v>
      </c>
      <c r="H727" s="103">
        <v>0</v>
      </c>
      <c r="I727" s="103">
        <v>2</v>
      </c>
      <c r="J727" s="103">
        <v>1</v>
      </c>
      <c r="K727" s="31">
        <f t="shared" si="91"/>
        <v>12</v>
      </c>
      <c r="L727" s="31">
        <f t="shared" si="93"/>
        <v>9</v>
      </c>
      <c r="M727" s="31">
        <f t="shared" si="94"/>
        <v>0</v>
      </c>
      <c r="N727" s="31">
        <f t="shared" si="95"/>
        <v>5</v>
      </c>
      <c r="O727" s="31">
        <f t="shared" si="96"/>
        <v>1</v>
      </c>
      <c r="P727" s="31">
        <f t="shared" si="89"/>
        <v>15</v>
      </c>
      <c r="Q727" s="31">
        <f t="shared" si="90"/>
        <v>14</v>
      </c>
      <c r="R727" s="61">
        <f t="shared" si="92"/>
        <v>1</v>
      </c>
    </row>
    <row r="728" spans="1:18" hidden="1" x14ac:dyDescent="0.25">
      <c r="A728" s="102">
        <v>41022</v>
      </c>
      <c r="B728" s="59" t="s">
        <v>73</v>
      </c>
      <c r="C728" s="60">
        <v>1745</v>
      </c>
      <c r="D728" s="60">
        <v>1800</v>
      </c>
      <c r="E728" s="31" t="s">
        <v>29</v>
      </c>
      <c r="F728" s="31" t="s">
        <v>60</v>
      </c>
      <c r="G728" s="103">
        <v>5</v>
      </c>
      <c r="H728" s="103">
        <v>0</v>
      </c>
      <c r="I728" s="103">
        <v>0</v>
      </c>
      <c r="J728" s="103">
        <v>1</v>
      </c>
      <c r="K728" s="31">
        <f t="shared" si="91"/>
        <v>6</v>
      </c>
      <c r="L728" s="31">
        <f t="shared" si="93"/>
        <v>5</v>
      </c>
      <c r="M728" s="31">
        <f t="shared" si="94"/>
        <v>0</v>
      </c>
      <c r="N728" s="31">
        <f t="shared" si="95"/>
        <v>0</v>
      </c>
      <c r="O728" s="31">
        <f t="shared" si="96"/>
        <v>1</v>
      </c>
      <c r="P728" s="31">
        <f t="shared" si="89"/>
        <v>6</v>
      </c>
      <c r="Q728" s="31">
        <f t="shared" si="90"/>
        <v>5</v>
      </c>
      <c r="R728" s="61">
        <f t="shared" si="92"/>
        <v>1</v>
      </c>
    </row>
    <row r="729" spans="1:18" hidden="1" x14ac:dyDescent="0.25">
      <c r="A729" s="102">
        <v>41022</v>
      </c>
      <c r="B729" s="59" t="s">
        <v>73</v>
      </c>
      <c r="C729" s="60">
        <v>1800</v>
      </c>
      <c r="D729" s="60">
        <v>1815</v>
      </c>
      <c r="E729" s="31" t="s">
        <v>29</v>
      </c>
      <c r="F729" s="31" t="s">
        <v>60</v>
      </c>
      <c r="G729" s="103">
        <v>4</v>
      </c>
      <c r="H729" s="103">
        <v>0</v>
      </c>
      <c r="I729" s="103">
        <v>1</v>
      </c>
      <c r="J729" s="103">
        <v>2</v>
      </c>
      <c r="K729" s="31">
        <f t="shared" ref="K729:K792" si="97">SUM(G729:J729)</f>
        <v>7</v>
      </c>
      <c r="L729" s="31">
        <f t="shared" si="93"/>
        <v>4</v>
      </c>
      <c r="M729" s="31">
        <f t="shared" si="94"/>
        <v>0</v>
      </c>
      <c r="N729" s="31">
        <f t="shared" si="95"/>
        <v>3</v>
      </c>
      <c r="O729" s="31">
        <f t="shared" si="96"/>
        <v>1</v>
      </c>
      <c r="P729" s="31">
        <f t="shared" ref="P729:P792" si="98">SUM(L729:O729)</f>
        <v>8</v>
      </c>
      <c r="Q729" s="31">
        <f t="shared" si="90"/>
        <v>7</v>
      </c>
      <c r="R729" s="61">
        <f t="shared" si="92"/>
        <v>1</v>
      </c>
    </row>
    <row r="730" spans="1:18" hidden="1" x14ac:dyDescent="0.25">
      <c r="A730" s="102">
        <v>41022</v>
      </c>
      <c r="B730" s="59" t="s">
        <v>73</v>
      </c>
      <c r="C730" s="60">
        <v>1815</v>
      </c>
      <c r="D730" s="60">
        <v>1830</v>
      </c>
      <c r="E730" s="31" t="s">
        <v>29</v>
      </c>
      <c r="F730" s="31" t="s">
        <v>60</v>
      </c>
      <c r="G730" s="103">
        <v>7</v>
      </c>
      <c r="H730" s="103">
        <v>1</v>
      </c>
      <c r="I730" s="103">
        <v>0</v>
      </c>
      <c r="J730" s="103">
        <v>1</v>
      </c>
      <c r="K730" s="31">
        <f t="shared" si="97"/>
        <v>9</v>
      </c>
      <c r="L730" s="31">
        <f t="shared" si="93"/>
        <v>7</v>
      </c>
      <c r="M730" s="31">
        <f t="shared" si="94"/>
        <v>2</v>
      </c>
      <c r="N730" s="31">
        <f t="shared" si="95"/>
        <v>0</v>
      </c>
      <c r="O730" s="31">
        <f t="shared" si="96"/>
        <v>1</v>
      </c>
      <c r="P730" s="31">
        <f t="shared" si="98"/>
        <v>10</v>
      </c>
      <c r="Q730" s="31">
        <f t="shared" si="90"/>
        <v>9</v>
      </c>
      <c r="R730" s="61">
        <f t="shared" si="92"/>
        <v>1</v>
      </c>
    </row>
    <row r="731" spans="1:18" hidden="1" x14ac:dyDescent="0.25">
      <c r="A731" s="102">
        <v>41022</v>
      </c>
      <c r="B731" s="59" t="s">
        <v>73</v>
      </c>
      <c r="C731" s="60">
        <v>1830</v>
      </c>
      <c r="D731" s="60">
        <v>1845</v>
      </c>
      <c r="E731" s="31" t="s">
        <v>29</v>
      </c>
      <c r="F731" s="31" t="s">
        <v>60</v>
      </c>
      <c r="G731" s="103">
        <v>2</v>
      </c>
      <c r="H731" s="103">
        <v>0</v>
      </c>
      <c r="I731" s="103">
        <v>2</v>
      </c>
      <c r="J731" s="103">
        <v>2</v>
      </c>
      <c r="K731" s="31">
        <f t="shared" si="97"/>
        <v>6</v>
      </c>
      <c r="L731" s="31">
        <f t="shared" si="93"/>
        <v>2</v>
      </c>
      <c r="M731" s="31">
        <f t="shared" si="94"/>
        <v>0</v>
      </c>
      <c r="N731" s="31">
        <f t="shared" si="95"/>
        <v>5</v>
      </c>
      <c r="O731" s="31">
        <f t="shared" si="96"/>
        <v>1</v>
      </c>
      <c r="P731" s="31">
        <f t="shared" si="98"/>
        <v>8</v>
      </c>
      <c r="Q731" s="31">
        <f t="shared" si="90"/>
        <v>7</v>
      </c>
      <c r="R731" s="61">
        <f t="shared" si="92"/>
        <v>1</v>
      </c>
    </row>
    <row r="732" spans="1:18" hidden="1" x14ac:dyDescent="0.25">
      <c r="A732" s="102">
        <v>41022</v>
      </c>
      <c r="B732" s="59" t="s">
        <v>73</v>
      </c>
      <c r="C732" s="60">
        <v>1845</v>
      </c>
      <c r="D732" s="60">
        <v>1900</v>
      </c>
      <c r="E732" s="31" t="s">
        <v>29</v>
      </c>
      <c r="F732" s="31" t="s">
        <v>60</v>
      </c>
      <c r="G732" s="103">
        <v>9</v>
      </c>
      <c r="H732" s="103">
        <v>0</v>
      </c>
      <c r="I732" s="103">
        <v>2</v>
      </c>
      <c r="J732" s="103">
        <v>2</v>
      </c>
      <c r="K732" s="31">
        <f t="shared" si="97"/>
        <v>13</v>
      </c>
      <c r="L732" s="31">
        <f t="shared" si="93"/>
        <v>9</v>
      </c>
      <c r="M732" s="31">
        <f t="shared" si="94"/>
        <v>0</v>
      </c>
      <c r="N732" s="31">
        <f t="shared" si="95"/>
        <v>5</v>
      </c>
      <c r="O732" s="31">
        <f t="shared" si="96"/>
        <v>1</v>
      </c>
      <c r="P732" s="31">
        <f t="shared" si="98"/>
        <v>15</v>
      </c>
      <c r="Q732" s="31">
        <f t="shared" si="90"/>
        <v>14</v>
      </c>
      <c r="R732" s="61">
        <f t="shared" si="92"/>
        <v>1</v>
      </c>
    </row>
    <row r="733" spans="1:18" hidden="1" x14ac:dyDescent="0.25">
      <c r="A733" s="102">
        <v>41022</v>
      </c>
      <c r="B733" s="59" t="s">
        <v>73</v>
      </c>
      <c r="C733" s="60">
        <v>1900</v>
      </c>
      <c r="D733" s="60">
        <v>1915</v>
      </c>
      <c r="E733" s="31" t="s">
        <v>29</v>
      </c>
      <c r="F733" s="31" t="s">
        <v>60</v>
      </c>
      <c r="G733" s="103">
        <v>13</v>
      </c>
      <c r="H733" s="103">
        <v>0</v>
      </c>
      <c r="I733" s="103">
        <v>1</v>
      </c>
      <c r="J733" s="103">
        <v>2</v>
      </c>
      <c r="K733" s="31">
        <f t="shared" si="97"/>
        <v>16</v>
      </c>
      <c r="L733" s="31">
        <f t="shared" si="93"/>
        <v>13</v>
      </c>
      <c r="M733" s="31">
        <f t="shared" si="94"/>
        <v>0</v>
      </c>
      <c r="N733" s="31">
        <f t="shared" si="95"/>
        <v>3</v>
      </c>
      <c r="O733" s="31">
        <f t="shared" si="96"/>
        <v>1</v>
      </c>
      <c r="P733" s="31">
        <f t="shared" si="98"/>
        <v>17</v>
      </c>
      <c r="Q733" s="31">
        <f t="shared" si="90"/>
        <v>16</v>
      </c>
      <c r="R733" s="61">
        <f t="shared" si="92"/>
        <v>1</v>
      </c>
    </row>
    <row r="734" spans="1:18" hidden="1" x14ac:dyDescent="0.25">
      <c r="A734" s="102">
        <v>41022</v>
      </c>
      <c r="B734" s="59" t="s">
        <v>73</v>
      </c>
      <c r="C734" s="60">
        <v>1915</v>
      </c>
      <c r="D734" s="60">
        <v>1930</v>
      </c>
      <c r="E734" s="31" t="s">
        <v>29</v>
      </c>
      <c r="F734" s="31" t="s">
        <v>60</v>
      </c>
      <c r="G734" s="103">
        <v>18</v>
      </c>
      <c r="H734" s="103">
        <v>0</v>
      </c>
      <c r="I734" s="103">
        <v>1</v>
      </c>
      <c r="J734" s="103">
        <v>1</v>
      </c>
      <c r="K734" s="31">
        <f t="shared" si="97"/>
        <v>20</v>
      </c>
      <c r="L734" s="31">
        <f t="shared" si="93"/>
        <v>18</v>
      </c>
      <c r="M734" s="31">
        <f t="shared" si="94"/>
        <v>0</v>
      </c>
      <c r="N734" s="31">
        <f t="shared" si="95"/>
        <v>3</v>
      </c>
      <c r="O734" s="31">
        <f t="shared" si="96"/>
        <v>1</v>
      </c>
      <c r="P734" s="31">
        <f t="shared" si="98"/>
        <v>22</v>
      </c>
      <c r="Q734" s="31">
        <f t="shared" si="90"/>
        <v>21</v>
      </c>
      <c r="R734" s="61">
        <f t="shared" si="92"/>
        <v>1</v>
      </c>
    </row>
    <row r="735" spans="1:18" hidden="1" x14ac:dyDescent="0.25">
      <c r="A735" s="102">
        <v>41022</v>
      </c>
      <c r="B735" s="59" t="s">
        <v>73</v>
      </c>
      <c r="C735" s="60">
        <v>1930</v>
      </c>
      <c r="D735" s="60">
        <v>1945</v>
      </c>
      <c r="E735" s="31" t="s">
        <v>29</v>
      </c>
      <c r="F735" s="31" t="s">
        <v>60</v>
      </c>
      <c r="G735" s="103">
        <v>10</v>
      </c>
      <c r="H735" s="103">
        <v>0</v>
      </c>
      <c r="I735" s="103">
        <v>2</v>
      </c>
      <c r="J735" s="103">
        <v>2</v>
      </c>
      <c r="K735" s="31">
        <f t="shared" si="97"/>
        <v>14</v>
      </c>
      <c r="L735" s="31">
        <f t="shared" si="93"/>
        <v>10</v>
      </c>
      <c r="M735" s="31">
        <f t="shared" si="94"/>
        <v>0</v>
      </c>
      <c r="N735" s="31">
        <f t="shared" si="95"/>
        <v>5</v>
      </c>
      <c r="O735" s="31">
        <f t="shared" si="96"/>
        <v>1</v>
      </c>
      <c r="P735" s="31">
        <f t="shared" si="98"/>
        <v>16</v>
      </c>
      <c r="Q735" s="31">
        <f t="shared" si="90"/>
        <v>15</v>
      </c>
      <c r="R735" s="61">
        <f t="shared" si="92"/>
        <v>1</v>
      </c>
    </row>
    <row r="736" spans="1:18" hidden="1" x14ac:dyDescent="0.25">
      <c r="A736" s="102">
        <v>41022</v>
      </c>
      <c r="B736" s="59" t="s">
        <v>73</v>
      </c>
      <c r="C736" s="60">
        <v>1945</v>
      </c>
      <c r="D736" s="60">
        <v>2000</v>
      </c>
      <c r="E736" s="31" t="s">
        <v>29</v>
      </c>
      <c r="F736" s="31" t="s">
        <v>60</v>
      </c>
      <c r="G736" s="103">
        <v>16</v>
      </c>
      <c r="H736" s="103">
        <v>0</v>
      </c>
      <c r="I736" s="103">
        <v>0</v>
      </c>
      <c r="J736" s="103">
        <v>1</v>
      </c>
      <c r="K736" s="31">
        <f t="shared" si="97"/>
        <v>17</v>
      </c>
      <c r="L736" s="31">
        <f t="shared" si="93"/>
        <v>16</v>
      </c>
      <c r="M736" s="31">
        <f t="shared" si="94"/>
        <v>0</v>
      </c>
      <c r="N736" s="31">
        <f t="shared" si="95"/>
        <v>0</v>
      </c>
      <c r="O736" s="31">
        <f t="shared" si="96"/>
        <v>1</v>
      </c>
      <c r="P736" s="31">
        <f t="shared" si="98"/>
        <v>17</v>
      </c>
      <c r="Q736" s="31">
        <f t="shared" si="90"/>
        <v>16</v>
      </c>
      <c r="R736" s="61">
        <f t="shared" si="92"/>
        <v>1</v>
      </c>
    </row>
    <row r="737" spans="1:18" ht="15" hidden="1" customHeight="1" x14ac:dyDescent="0.25">
      <c r="A737" s="100">
        <v>41022</v>
      </c>
      <c r="B737" s="66" t="s">
        <v>73</v>
      </c>
      <c r="C737" s="56">
        <v>500</v>
      </c>
      <c r="D737" s="56">
        <v>515</v>
      </c>
      <c r="E737" s="57" t="s">
        <v>27</v>
      </c>
      <c r="F737" s="57" t="s">
        <v>61</v>
      </c>
      <c r="G737" s="101">
        <v>0</v>
      </c>
      <c r="H737" s="101">
        <v>0</v>
      </c>
      <c r="I737" s="101">
        <v>0</v>
      </c>
      <c r="J737" s="101">
        <v>0</v>
      </c>
      <c r="K737" s="57">
        <f t="shared" si="97"/>
        <v>0</v>
      </c>
      <c r="L737" s="57">
        <f t="shared" si="93"/>
        <v>0</v>
      </c>
      <c r="M737" s="57">
        <f t="shared" si="94"/>
        <v>0</v>
      </c>
      <c r="N737" s="57">
        <f t="shared" si="95"/>
        <v>0</v>
      </c>
      <c r="O737" s="57">
        <f t="shared" si="96"/>
        <v>0</v>
      </c>
      <c r="P737" s="57">
        <f t="shared" si="98"/>
        <v>0</v>
      </c>
      <c r="Q737" s="57">
        <f t="shared" ref="Q737:Q800" si="99">SUM(L737:N737)</f>
        <v>0</v>
      </c>
      <c r="R737" s="58">
        <f>O737</f>
        <v>0</v>
      </c>
    </row>
    <row r="738" spans="1:18" ht="15" hidden="1" customHeight="1" x14ac:dyDescent="0.25">
      <c r="A738" s="100">
        <v>41022</v>
      </c>
      <c r="B738" s="66" t="s">
        <v>73</v>
      </c>
      <c r="C738" s="56">
        <v>515</v>
      </c>
      <c r="D738" s="56">
        <v>530</v>
      </c>
      <c r="E738" s="57" t="s">
        <v>27</v>
      </c>
      <c r="F738" s="57" t="s">
        <v>61</v>
      </c>
      <c r="G738" s="101">
        <v>0</v>
      </c>
      <c r="H738" s="101">
        <v>0</v>
      </c>
      <c r="I738" s="101">
        <v>0</v>
      </c>
      <c r="J738" s="101">
        <v>0</v>
      </c>
      <c r="K738" s="57">
        <f t="shared" si="97"/>
        <v>0</v>
      </c>
      <c r="L738" s="57">
        <f t="shared" si="93"/>
        <v>0</v>
      </c>
      <c r="M738" s="57">
        <f t="shared" si="94"/>
        <v>0</v>
      </c>
      <c r="N738" s="57">
        <f t="shared" si="95"/>
        <v>0</v>
      </c>
      <c r="O738" s="57">
        <f t="shared" si="96"/>
        <v>0</v>
      </c>
      <c r="P738" s="57">
        <f t="shared" si="98"/>
        <v>0</v>
      </c>
      <c r="Q738" s="57">
        <f t="shared" si="99"/>
        <v>0</v>
      </c>
      <c r="R738" s="58">
        <f t="shared" ref="R738:R796" si="100">O738</f>
        <v>0</v>
      </c>
    </row>
    <row r="739" spans="1:18" ht="15" hidden="1" customHeight="1" x14ac:dyDescent="0.25">
      <c r="A739" s="100">
        <v>41022</v>
      </c>
      <c r="B739" s="66" t="s">
        <v>73</v>
      </c>
      <c r="C739" s="56">
        <v>530</v>
      </c>
      <c r="D739" s="56">
        <v>545</v>
      </c>
      <c r="E739" s="57" t="s">
        <v>27</v>
      </c>
      <c r="F739" s="57" t="s">
        <v>61</v>
      </c>
      <c r="G739" s="101">
        <v>0</v>
      </c>
      <c r="H739" s="101">
        <v>0</v>
      </c>
      <c r="I739" s="101">
        <v>0</v>
      </c>
      <c r="J739" s="101">
        <v>0</v>
      </c>
      <c r="K739" s="57">
        <f t="shared" si="97"/>
        <v>0</v>
      </c>
      <c r="L739" s="57">
        <f t="shared" si="93"/>
        <v>0</v>
      </c>
      <c r="M739" s="57">
        <f t="shared" si="94"/>
        <v>0</v>
      </c>
      <c r="N739" s="57">
        <f t="shared" si="95"/>
        <v>0</v>
      </c>
      <c r="O739" s="57">
        <f t="shared" si="96"/>
        <v>0</v>
      </c>
      <c r="P739" s="57">
        <f t="shared" si="98"/>
        <v>0</v>
      </c>
      <c r="Q739" s="57">
        <f t="shared" si="99"/>
        <v>0</v>
      </c>
      <c r="R739" s="58">
        <f t="shared" si="100"/>
        <v>0</v>
      </c>
    </row>
    <row r="740" spans="1:18" ht="15" hidden="1" customHeight="1" x14ac:dyDescent="0.25">
      <c r="A740" s="100">
        <v>41022</v>
      </c>
      <c r="B740" s="66" t="s">
        <v>73</v>
      </c>
      <c r="C740" s="56">
        <v>545</v>
      </c>
      <c r="D740" s="56">
        <v>600</v>
      </c>
      <c r="E740" s="57" t="s">
        <v>27</v>
      </c>
      <c r="F740" s="57" t="s">
        <v>61</v>
      </c>
      <c r="G740" s="101">
        <v>0</v>
      </c>
      <c r="H740" s="101">
        <v>0</v>
      </c>
      <c r="I740" s="101">
        <v>0</v>
      </c>
      <c r="J740" s="101">
        <v>0</v>
      </c>
      <c r="K740" s="57">
        <f t="shared" si="97"/>
        <v>0</v>
      </c>
      <c r="L740" s="57">
        <f t="shared" si="93"/>
        <v>0</v>
      </c>
      <c r="M740" s="57">
        <f t="shared" si="94"/>
        <v>0</v>
      </c>
      <c r="N740" s="57">
        <f t="shared" si="95"/>
        <v>0</v>
      </c>
      <c r="O740" s="57">
        <f t="shared" si="96"/>
        <v>0</v>
      </c>
      <c r="P740" s="57">
        <f t="shared" si="98"/>
        <v>0</v>
      </c>
      <c r="Q740" s="57">
        <f t="shared" si="99"/>
        <v>0</v>
      </c>
      <c r="R740" s="58">
        <f t="shared" si="100"/>
        <v>0</v>
      </c>
    </row>
    <row r="741" spans="1:18" ht="15" hidden="1" customHeight="1" x14ac:dyDescent="0.25">
      <c r="A741" s="100">
        <v>41022</v>
      </c>
      <c r="B741" s="66" t="s">
        <v>73</v>
      </c>
      <c r="C741" s="56">
        <v>600</v>
      </c>
      <c r="D741" s="56">
        <v>615</v>
      </c>
      <c r="E741" s="57" t="s">
        <v>27</v>
      </c>
      <c r="F741" s="57" t="s">
        <v>61</v>
      </c>
      <c r="G741" s="101">
        <v>3</v>
      </c>
      <c r="H741" s="101">
        <v>0</v>
      </c>
      <c r="I741" s="101">
        <v>2</v>
      </c>
      <c r="J741" s="101">
        <v>1</v>
      </c>
      <c r="K741" s="57">
        <f t="shared" si="97"/>
        <v>6</v>
      </c>
      <c r="L741" s="57">
        <f t="shared" si="93"/>
        <v>3</v>
      </c>
      <c r="M741" s="57">
        <f t="shared" si="94"/>
        <v>0</v>
      </c>
      <c r="N741" s="57">
        <f t="shared" si="95"/>
        <v>5</v>
      </c>
      <c r="O741" s="57">
        <f t="shared" si="96"/>
        <v>1</v>
      </c>
      <c r="P741" s="57">
        <f t="shared" si="98"/>
        <v>9</v>
      </c>
      <c r="Q741" s="57">
        <f t="shared" si="99"/>
        <v>8</v>
      </c>
      <c r="R741" s="58">
        <f t="shared" si="100"/>
        <v>1</v>
      </c>
    </row>
    <row r="742" spans="1:18" ht="15" hidden="1" customHeight="1" x14ac:dyDescent="0.25">
      <c r="A742" s="100">
        <v>41022</v>
      </c>
      <c r="B742" s="66" t="s">
        <v>73</v>
      </c>
      <c r="C742" s="56">
        <v>615</v>
      </c>
      <c r="D742" s="56">
        <v>630</v>
      </c>
      <c r="E742" s="57" t="s">
        <v>27</v>
      </c>
      <c r="F742" s="57" t="s">
        <v>61</v>
      </c>
      <c r="G742" s="101">
        <v>5</v>
      </c>
      <c r="H742" s="101">
        <v>0</v>
      </c>
      <c r="I742" s="101">
        <v>1</v>
      </c>
      <c r="J742" s="101">
        <v>1</v>
      </c>
      <c r="K742" s="57">
        <f t="shared" si="97"/>
        <v>7</v>
      </c>
      <c r="L742" s="57">
        <f t="shared" si="93"/>
        <v>5</v>
      </c>
      <c r="M742" s="57">
        <f t="shared" si="94"/>
        <v>0</v>
      </c>
      <c r="N742" s="57">
        <f t="shared" si="95"/>
        <v>3</v>
      </c>
      <c r="O742" s="57">
        <f t="shared" si="96"/>
        <v>1</v>
      </c>
      <c r="P742" s="57">
        <f t="shared" si="98"/>
        <v>9</v>
      </c>
      <c r="Q742" s="57">
        <f t="shared" si="99"/>
        <v>8</v>
      </c>
      <c r="R742" s="58">
        <f t="shared" si="100"/>
        <v>1</v>
      </c>
    </row>
    <row r="743" spans="1:18" ht="15" hidden="1" customHeight="1" x14ac:dyDescent="0.25">
      <c r="A743" s="100">
        <v>41022</v>
      </c>
      <c r="B743" s="66" t="s">
        <v>73</v>
      </c>
      <c r="C743" s="56">
        <v>630</v>
      </c>
      <c r="D743" s="56">
        <v>645</v>
      </c>
      <c r="E743" s="57" t="s">
        <v>27</v>
      </c>
      <c r="F743" s="57" t="s">
        <v>61</v>
      </c>
      <c r="G743" s="101">
        <v>5</v>
      </c>
      <c r="H743" s="101">
        <v>0</v>
      </c>
      <c r="I743" s="101">
        <v>1</v>
      </c>
      <c r="J743" s="101">
        <v>1</v>
      </c>
      <c r="K743" s="57">
        <f t="shared" si="97"/>
        <v>7</v>
      </c>
      <c r="L743" s="57">
        <f t="shared" si="93"/>
        <v>5</v>
      </c>
      <c r="M743" s="57">
        <f t="shared" si="94"/>
        <v>0</v>
      </c>
      <c r="N743" s="57">
        <f t="shared" si="95"/>
        <v>3</v>
      </c>
      <c r="O743" s="57">
        <f t="shared" si="96"/>
        <v>1</v>
      </c>
      <c r="P743" s="57">
        <f t="shared" si="98"/>
        <v>9</v>
      </c>
      <c r="Q743" s="57">
        <f t="shared" si="99"/>
        <v>8</v>
      </c>
      <c r="R743" s="58">
        <f t="shared" si="100"/>
        <v>1</v>
      </c>
    </row>
    <row r="744" spans="1:18" ht="15" hidden="1" customHeight="1" x14ac:dyDescent="0.25">
      <c r="A744" s="100">
        <v>41022</v>
      </c>
      <c r="B744" s="66" t="s">
        <v>73</v>
      </c>
      <c r="C744" s="56">
        <v>645</v>
      </c>
      <c r="D744" s="56">
        <v>700</v>
      </c>
      <c r="E744" s="57" t="s">
        <v>27</v>
      </c>
      <c r="F744" s="57" t="s">
        <v>61</v>
      </c>
      <c r="G744" s="101">
        <v>3</v>
      </c>
      <c r="H744" s="101">
        <v>0</v>
      </c>
      <c r="I744" s="101">
        <v>1</v>
      </c>
      <c r="J744" s="101">
        <v>1</v>
      </c>
      <c r="K744" s="57">
        <f t="shared" si="97"/>
        <v>5</v>
      </c>
      <c r="L744" s="57">
        <f t="shared" si="93"/>
        <v>3</v>
      </c>
      <c r="M744" s="57">
        <f t="shared" si="94"/>
        <v>0</v>
      </c>
      <c r="N744" s="57">
        <f t="shared" si="95"/>
        <v>3</v>
      </c>
      <c r="O744" s="57">
        <f t="shared" si="96"/>
        <v>1</v>
      </c>
      <c r="P744" s="57">
        <f t="shared" si="98"/>
        <v>7</v>
      </c>
      <c r="Q744" s="57">
        <f t="shared" si="99"/>
        <v>6</v>
      </c>
      <c r="R744" s="58">
        <f t="shared" si="100"/>
        <v>1</v>
      </c>
    </row>
    <row r="745" spans="1:18" ht="15" hidden="1" customHeight="1" x14ac:dyDescent="0.25">
      <c r="A745" s="100">
        <v>41022</v>
      </c>
      <c r="B745" s="66" t="s">
        <v>73</v>
      </c>
      <c r="C745" s="56">
        <v>700</v>
      </c>
      <c r="D745" s="56">
        <v>715</v>
      </c>
      <c r="E745" s="57" t="s">
        <v>27</v>
      </c>
      <c r="F745" s="57" t="s">
        <v>61</v>
      </c>
      <c r="G745" s="101">
        <v>1</v>
      </c>
      <c r="H745" s="101">
        <v>0</v>
      </c>
      <c r="I745" s="101">
        <v>1</v>
      </c>
      <c r="J745" s="101">
        <v>0</v>
      </c>
      <c r="K745" s="57">
        <f t="shared" si="97"/>
        <v>2</v>
      </c>
      <c r="L745" s="57">
        <f t="shared" si="93"/>
        <v>1</v>
      </c>
      <c r="M745" s="57">
        <f t="shared" si="94"/>
        <v>0</v>
      </c>
      <c r="N745" s="57">
        <f t="shared" si="95"/>
        <v>3</v>
      </c>
      <c r="O745" s="57">
        <f t="shared" si="96"/>
        <v>0</v>
      </c>
      <c r="P745" s="57">
        <f t="shared" si="98"/>
        <v>4</v>
      </c>
      <c r="Q745" s="57">
        <f t="shared" si="99"/>
        <v>4</v>
      </c>
      <c r="R745" s="58">
        <f t="shared" si="100"/>
        <v>0</v>
      </c>
    </row>
    <row r="746" spans="1:18" ht="15" hidden="1" customHeight="1" x14ac:dyDescent="0.25">
      <c r="A746" s="100">
        <v>41022</v>
      </c>
      <c r="B746" s="66" t="s">
        <v>73</v>
      </c>
      <c r="C746" s="56">
        <v>715</v>
      </c>
      <c r="D746" s="56">
        <v>730</v>
      </c>
      <c r="E746" s="57" t="s">
        <v>27</v>
      </c>
      <c r="F746" s="57" t="s">
        <v>61</v>
      </c>
      <c r="G746" s="101">
        <v>4</v>
      </c>
      <c r="H746" s="101">
        <v>0</v>
      </c>
      <c r="I746" s="101">
        <v>1</v>
      </c>
      <c r="J746" s="101">
        <v>0</v>
      </c>
      <c r="K746" s="57">
        <f t="shared" si="97"/>
        <v>5</v>
      </c>
      <c r="L746" s="57">
        <f t="shared" si="93"/>
        <v>4</v>
      </c>
      <c r="M746" s="57">
        <f t="shared" si="94"/>
        <v>0</v>
      </c>
      <c r="N746" s="57">
        <f t="shared" si="95"/>
        <v>3</v>
      </c>
      <c r="O746" s="57">
        <f t="shared" si="96"/>
        <v>0</v>
      </c>
      <c r="P746" s="57">
        <f t="shared" si="98"/>
        <v>7</v>
      </c>
      <c r="Q746" s="57">
        <f t="shared" si="99"/>
        <v>7</v>
      </c>
      <c r="R746" s="58">
        <f t="shared" si="100"/>
        <v>0</v>
      </c>
    </row>
    <row r="747" spans="1:18" ht="15" hidden="1" customHeight="1" x14ac:dyDescent="0.25">
      <c r="A747" s="100">
        <v>41022</v>
      </c>
      <c r="B747" s="66" t="s">
        <v>73</v>
      </c>
      <c r="C747" s="56">
        <v>730</v>
      </c>
      <c r="D747" s="56">
        <v>745</v>
      </c>
      <c r="E747" s="57" t="s">
        <v>27</v>
      </c>
      <c r="F747" s="57" t="s">
        <v>61</v>
      </c>
      <c r="G747" s="101">
        <v>3</v>
      </c>
      <c r="H747" s="101">
        <v>0</v>
      </c>
      <c r="I747" s="101">
        <v>1</v>
      </c>
      <c r="J747" s="101">
        <v>1</v>
      </c>
      <c r="K747" s="57">
        <f t="shared" si="97"/>
        <v>5</v>
      </c>
      <c r="L747" s="57">
        <f t="shared" si="93"/>
        <v>3</v>
      </c>
      <c r="M747" s="57">
        <f t="shared" si="94"/>
        <v>0</v>
      </c>
      <c r="N747" s="57">
        <f t="shared" si="95"/>
        <v>3</v>
      </c>
      <c r="O747" s="57">
        <f t="shared" si="96"/>
        <v>1</v>
      </c>
      <c r="P747" s="57">
        <f t="shared" si="98"/>
        <v>7</v>
      </c>
      <c r="Q747" s="57">
        <f t="shared" si="99"/>
        <v>6</v>
      </c>
      <c r="R747" s="58">
        <f t="shared" si="100"/>
        <v>1</v>
      </c>
    </row>
    <row r="748" spans="1:18" ht="15" hidden="1" customHeight="1" x14ac:dyDescent="0.25">
      <c r="A748" s="100">
        <v>41022</v>
      </c>
      <c r="B748" s="66" t="s">
        <v>73</v>
      </c>
      <c r="C748" s="56">
        <v>745</v>
      </c>
      <c r="D748" s="56">
        <v>800</v>
      </c>
      <c r="E748" s="57" t="s">
        <v>27</v>
      </c>
      <c r="F748" s="57" t="s">
        <v>61</v>
      </c>
      <c r="G748" s="101">
        <v>6</v>
      </c>
      <c r="H748" s="101">
        <v>0</v>
      </c>
      <c r="I748" s="101">
        <v>1</v>
      </c>
      <c r="J748" s="101">
        <v>0</v>
      </c>
      <c r="K748" s="57">
        <f t="shared" si="97"/>
        <v>7</v>
      </c>
      <c r="L748" s="57">
        <f t="shared" si="93"/>
        <v>6</v>
      </c>
      <c r="M748" s="57">
        <f t="shared" si="94"/>
        <v>0</v>
      </c>
      <c r="N748" s="57">
        <f t="shared" si="95"/>
        <v>3</v>
      </c>
      <c r="O748" s="57">
        <f t="shared" si="96"/>
        <v>0</v>
      </c>
      <c r="P748" s="57">
        <f t="shared" si="98"/>
        <v>9</v>
      </c>
      <c r="Q748" s="57">
        <f t="shared" si="99"/>
        <v>9</v>
      </c>
      <c r="R748" s="58">
        <f t="shared" si="100"/>
        <v>0</v>
      </c>
    </row>
    <row r="749" spans="1:18" ht="15" hidden="1" customHeight="1" x14ac:dyDescent="0.25">
      <c r="A749" s="100">
        <v>41022</v>
      </c>
      <c r="B749" s="66" t="s">
        <v>73</v>
      </c>
      <c r="C749" s="56">
        <v>800</v>
      </c>
      <c r="D749" s="56">
        <v>815</v>
      </c>
      <c r="E749" s="57" t="s">
        <v>27</v>
      </c>
      <c r="F749" s="57" t="s">
        <v>61</v>
      </c>
      <c r="G749" s="101">
        <v>11</v>
      </c>
      <c r="H749" s="101">
        <v>0</v>
      </c>
      <c r="I749" s="101">
        <v>1</v>
      </c>
      <c r="J749" s="101">
        <v>1</v>
      </c>
      <c r="K749" s="57">
        <f t="shared" si="97"/>
        <v>13</v>
      </c>
      <c r="L749" s="57">
        <f t="shared" si="93"/>
        <v>11</v>
      </c>
      <c r="M749" s="57">
        <f t="shared" si="94"/>
        <v>0</v>
      </c>
      <c r="N749" s="57">
        <f t="shared" si="95"/>
        <v>3</v>
      </c>
      <c r="O749" s="57">
        <f t="shared" si="96"/>
        <v>1</v>
      </c>
      <c r="P749" s="57">
        <f t="shared" si="98"/>
        <v>15</v>
      </c>
      <c r="Q749" s="57">
        <f t="shared" si="99"/>
        <v>14</v>
      </c>
      <c r="R749" s="58">
        <f t="shared" si="100"/>
        <v>1</v>
      </c>
    </row>
    <row r="750" spans="1:18" ht="15" hidden="1" customHeight="1" x14ac:dyDescent="0.25">
      <c r="A750" s="100">
        <v>41022</v>
      </c>
      <c r="B750" s="66" t="s">
        <v>73</v>
      </c>
      <c r="C750" s="56">
        <v>815</v>
      </c>
      <c r="D750" s="56">
        <v>830</v>
      </c>
      <c r="E750" s="57" t="s">
        <v>27</v>
      </c>
      <c r="F750" s="57" t="s">
        <v>61</v>
      </c>
      <c r="G750" s="101">
        <v>8</v>
      </c>
      <c r="H750" s="101">
        <v>0</v>
      </c>
      <c r="I750" s="101">
        <v>1</v>
      </c>
      <c r="J750" s="101">
        <v>1</v>
      </c>
      <c r="K750" s="57">
        <f t="shared" si="97"/>
        <v>10</v>
      </c>
      <c r="L750" s="57">
        <f t="shared" si="93"/>
        <v>8</v>
      </c>
      <c r="M750" s="57">
        <f t="shared" si="94"/>
        <v>0</v>
      </c>
      <c r="N750" s="57">
        <f t="shared" si="95"/>
        <v>3</v>
      </c>
      <c r="O750" s="57">
        <f t="shared" si="96"/>
        <v>1</v>
      </c>
      <c r="P750" s="57">
        <f t="shared" si="98"/>
        <v>12</v>
      </c>
      <c r="Q750" s="57">
        <f t="shared" si="99"/>
        <v>11</v>
      </c>
      <c r="R750" s="58">
        <f t="shared" si="100"/>
        <v>1</v>
      </c>
    </row>
    <row r="751" spans="1:18" ht="15" hidden="1" customHeight="1" x14ac:dyDescent="0.25">
      <c r="A751" s="100">
        <v>41022</v>
      </c>
      <c r="B751" s="66" t="s">
        <v>73</v>
      </c>
      <c r="C751" s="56">
        <v>830</v>
      </c>
      <c r="D751" s="56">
        <v>845</v>
      </c>
      <c r="E751" s="57" t="s">
        <v>27</v>
      </c>
      <c r="F751" s="57" t="s">
        <v>61</v>
      </c>
      <c r="G751" s="101">
        <v>12</v>
      </c>
      <c r="H751" s="101">
        <v>0</v>
      </c>
      <c r="I751" s="101">
        <v>3</v>
      </c>
      <c r="J751" s="101">
        <v>2</v>
      </c>
      <c r="K751" s="57">
        <f t="shared" si="97"/>
        <v>17</v>
      </c>
      <c r="L751" s="57">
        <f t="shared" si="93"/>
        <v>12</v>
      </c>
      <c r="M751" s="57">
        <f t="shared" si="94"/>
        <v>0</v>
      </c>
      <c r="N751" s="57">
        <f t="shared" si="95"/>
        <v>8</v>
      </c>
      <c r="O751" s="57">
        <f t="shared" si="96"/>
        <v>1</v>
      </c>
      <c r="P751" s="57">
        <f t="shared" si="98"/>
        <v>21</v>
      </c>
      <c r="Q751" s="57">
        <f t="shared" si="99"/>
        <v>20</v>
      </c>
      <c r="R751" s="58">
        <f t="shared" si="100"/>
        <v>1</v>
      </c>
    </row>
    <row r="752" spans="1:18" ht="15" hidden="1" customHeight="1" x14ac:dyDescent="0.25">
      <c r="A752" s="100">
        <v>41022</v>
      </c>
      <c r="B752" s="66" t="s">
        <v>73</v>
      </c>
      <c r="C752" s="56">
        <v>845</v>
      </c>
      <c r="D752" s="56">
        <v>900</v>
      </c>
      <c r="E752" s="57" t="s">
        <v>27</v>
      </c>
      <c r="F752" s="57" t="s">
        <v>61</v>
      </c>
      <c r="G752" s="101">
        <v>9</v>
      </c>
      <c r="H752" s="101">
        <v>0</v>
      </c>
      <c r="I752" s="101">
        <v>1</v>
      </c>
      <c r="J752" s="101">
        <v>1</v>
      </c>
      <c r="K752" s="57">
        <f t="shared" si="97"/>
        <v>11</v>
      </c>
      <c r="L752" s="57">
        <f t="shared" si="93"/>
        <v>9</v>
      </c>
      <c r="M752" s="57">
        <f t="shared" si="94"/>
        <v>0</v>
      </c>
      <c r="N752" s="57">
        <f t="shared" si="95"/>
        <v>3</v>
      </c>
      <c r="O752" s="57">
        <f t="shared" si="96"/>
        <v>1</v>
      </c>
      <c r="P752" s="57">
        <f t="shared" si="98"/>
        <v>13</v>
      </c>
      <c r="Q752" s="57">
        <f t="shared" si="99"/>
        <v>12</v>
      </c>
      <c r="R752" s="58">
        <f t="shared" si="100"/>
        <v>1</v>
      </c>
    </row>
    <row r="753" spans="1:18" ht="15" hidden="1" customHeight="1" x14ac:dyDescent="0.25">
      <c r="A753" s="100">
        <v>41022</v>
      </c>
      <c r="B753" s="66" t="s">
        <v>73</v>
      </c>
      <c r="C753" s="56">
        <v>900</v>
      </c>
      <c r="D753" s="56">
        <v>915</v>
      </c>
      <c r="E753" s="57" t="s">
        <v>27</v>
      </c>
      <c r="F753" s="57" t="s">
        <v>61</v>
      </c>
      <c r="G753" s="101">
        <v>3</v>
      </c>
      <c r="H753" s="101">
        <v>0</v>
      </c>
      <c r="I753" s="101">
        <v>1</v>
      </c>
      <c r="J753" s="101">
        <v>2</v>
      </c>
      <c r="K753" s="57">
        <f t="shared" si="97"/>
        <v>6</v>
      </c>
      <c r="L753" s="57">
        <f t="shared" si="93"/>
        <v>3</v>
      </c>
      <c r="M753" s="57">
        <f t="shared" si="94"/>
        <v>0</v>
      </c>
      <c r="N753" s="57">
        <f t="shared" si="95"/>
        <v>3</v>
      </c>
      <c r="O753" s="57">
        <f t="shared" si="96"/>
        <v>1</v>
      </c>
      <c r="P753" s="57">
        <f t="shared" si="98"/>
        <v>7</v>
      </c>
      <c r="Q753" s="57">
        <f t="shared" si="99"/>
        <v>6</v>
      </c>
      <c r="R753" s="58">
        <f t="shared" si="100"/>
        <v>1</v>
      </c>
    </row>
    <row r="754" spans="1:18" ht="15" hidden="1" customHeight="1" x14ac:dyDescent="0.25">
      <c r="A754" s="100">
        <v>41022</v>
      </c>
      <c r="B754" s="66" t="s">
        <v>73</v>
      </c>
      <c r="C754" s="56">
        <v>915</v>
      </c>
      <c r="D754" s="56">
        <v>930</v>
      </c>
      <c r="E754" s="57" t="s">
        <v>27</v>
      </c>
      <c r="F754" s="57" t="s">
        <v>61</v>
      </c>
      <c r="G754" s="101">
        <v>4</v>
      </c>
      <c r="H754" s="101">
        <v>0</v>
      </c>
      <c r="I754" s="101">
        <v>1</v>
      </c>
      <c r="J754" s="101">
        <v>2</v>
      </c>
      <c r="K754" s="57">
        <f t="shared" si="97"/>
        <v>7</v>
      </c>
      <c r="L754" s="57">
        <f t="shared" si="93"/>
        <v>4</v>
      </c>
      <c r="M754" s="57">
        <f t="shared" si="94"/>
        <v>0</v>
      </c>
      <c r="N754" s="57">
        <f t="shared" si="95"/>
        <v>3</v>
      </c>
      <c r="O754" s="57">
        <f t="shared" si="96"/>
        <v>1</v>
      </c>
      <c r="P754" s="57">
        <f t="shared" si="98"/>
        <v>8</v>
      </c>
      <c r="Q754" s="57">
        <f t="shared" si="99"/>
        <v>7</v>
      </c>
      <c r="R754" s="58">
        <f t="shared" si="100"/>
        <v>1</v>
      </c>
    </row>
    <row r="755" spans="1:18" ht="15" hidden="1" customHeight="1" x14ac:dyDescent="0.25">
      <c r="A755" s="100">
        <v>41022</v>
      </c>
      <c r="B755" s="66" t="s">
        <v>73</v>
      </c>
      <c r="C755" s="56">
        <v>930</v>
      </c>
      <c r="D755" s="56">
        <v>945</v>
      </c>
      <c r="E755" s="57" t="s">
        <v>27</v>
      </c>
      <c r="F755" s="57" t="s">
        <v>61</v>
      </c>
      <c r="G755" s="101">
        <v>7</v>
      </c>
      <c r="H755" s="101">
        <v>0</v>
      </c>
      <c r="I755" s="101">
        <v>1</v>
      </c>
      <c r="J755" s="101">
        <v>2</v>
      </c>
      <c r="K755" s="57">
        <f t="shared" si="97"/>
        <v>10</v>
      </c>
      <c r="L755" s="57">
        <f t="shared" si="93"/>
        <v>7</v>
      </c>
      <c r="M755" s="57">
        <f t="shared" si="94"/>
        <v>0</v>
      </c>
      <c r="N755" s="57">
        <f t="shared" si="95"/>
        <v>3</v>
      </c>
      <c r="O755" s="57">
        <f t="shared" si="96"/>
        <v>1</v>
      </c>
      <c r="P755" s="57">
        <f t="shared" si="98"/>
        <v>11</v>
      </c>
      <c r="Q755" s="57">
        <f t="shared" si="99"/>
        <v>10</v>
      </c>
      <c r="R755" s="58">
        <f t="shared" si="100"/>
        <v>1</v>
      </c>
    </row>
    <row r="756" spans="1:18" ht="15" hidden="1" customHeight="1" x14ac:dyDescent="0.25">
      <c r="A756" s="100">
        <v>41022</v>
      </c>
      <c r="B756" s="66" t="s">
        <v>73</v>
      </c>
      <c r="C756" s="56">
        <v>945</v>
      </c>
      <c r="D756" s="56">
        <v>1000</v>
      </c>
      <c r="E756" s="57" t="s">
        <v>27</v>
      </c>
      <c r="F756" s="57" t="s">
        <v>61</v>
      </c>
      <c r="G756" s="101">
        <v>4</v>
      </c>
      <c r="H756" s="101">
        <v>0</v>
      </c>
      <c r="I756" s="101">
        <v>2</v>
      </c>
      <c r="J756" s="101">
        <v>1</v>
      </c>
      <c r="K756" s="57">
        <f t="shared" si="97"/>
        <v>7</v>
      </c>
      <c r="L756" s="57">
        <f t="shared" si="93"/>
        <v>4</v>
      </c>
      <c r="M756" s="57">
        <f t="shared" si="94"/>
        <v>0</v>
      </c>
      <c r="N756" s="57">
        <f t="shared" si="95"/>
        <v>5</v>
      </c>
      <c r="O756" s="57">
        <f t="shared" si="96"/>
        <v>1</v>
      </c>
      <c r="P756" s="57">
        <f t="shared" si="98"/>
        <v>10</v>
      </c>
      <c r="Q756" s="57">
        <f t="shared" si="99"/>
        <v>9</v>
      </c>
      <c r="R756" s="58">
        <f t="shared" si="100"/>
        <v>1</v>
      </c>
    </row>
    <row r="757" spans="1:18" ht="15" hidden="1" customHeight="1" x14ac:dyDescent="0.25">
      <c r="A757" s="100">
        <v>41022</v>
      </c>
      <c r="B757" s="66" t="s">
        <v>73</v>
      </c>
      <c r="C757" s="56">
        <v>1000</v>
      </c>
      <c r="D757" s="56">
        <v>1015</v>
      </c>
      <c r="E757" s="57" t="s">
        <v>27</v>
      </c>
      <c r="F757" s="57" t="s">
        <v>61</v>
      </c>
      <c r="G757" s="101">
        <v>8</v>
      </c>
      <c r="H757" s="101">
        <v>0</v>
      </c>
      <c r="I757" s="101">
        <v>2</v>
      </c>
      <c r="J757" s="101">
        <v>2</v>
      </c>
      <c r="K757" s="57">
        <f t="shared" si="97"/>
        <v>12</v>
      </c>
      <c r="L757" s="57">
        <f t="shared" si="93"/>
        <v>8</v>
      </c>
      <c r="M757" s="57">
        <f t="shared" si="94"/>
        <v>0</v>
      </c>
      <c r="N757" s="57">
        <f t="shared" si="95"/>
        <v>5</v>
      </c>
      <c r="O757" s="57">
        <f t="shared" si="96"/>
        <v>1</v>
      </c>
      <c r="P757" s="57">
        <f t="shared" si="98"/>
        <v>14</v>
      </c>
      <c r="Q757" s="57">
        <f t="shared" si="99"/>
        <v>13</v>
      </c>
      <c r="R757" s="58">
        <f t="shared" si="100"/>
        <v>1</v>
      </c>
    </row>
    <row r="758" spans="1:18" ht="15" hidden="1" customHeight="1" x14ac:dyDescent="0.25">
      <c r="A758" s="100">
        <v>41022</v>
      </c>
      <c r="B758" s="66" t="s">
        <v>73</v>
      </c>
      <c r="C758" s="56">
        <v>1015</v>
      </c>
      <c r="D758" s="56">
        <v>1030</v>
      </c>
      <c r="E758" s="57" t="s">
        <v>27</v>
      </c>
      <c r="F758" s="57" t="s">
        <v>61</v>
      </c>
      <c r="G758" s="101">
        <v>4</v>
      </c>
      <c r="H758" s="101">
        <v>0</v>
      </c>
      <c r="I758" s="101">
        <v>2</v>
      </c>
      <c r="J758" s="101">
        <v>3</v>
      </c>
      <c r="K758" s="57">
        <f t="shared" si="97"/>
        <v>9</v>
      </c>
      <c r="L758" s="57">
        <f t="shared" si="93"/>
        <v>4</v>
      </c>
      <c r="M758" s="57">
        <f t="shared" si="94"/>
        <v>0</v>
      </c>
      <c r="N758" s="57">
        <f t="shared" si="95"/>
        <v>5</v>
      </c>
      <c r="O758" s="57">
        <f t="shared" si="96"/>
        <v>2</v>
      </c>
      <c r="P758" s="57">
        <f t="shared" si="98"/>
        <v>11</v>
      </c>
      <c r="Q758" s="57">
        <f t="shared" si="99"/>
        <v>9</v>
      </c>
      <c r="R758" s="58">
        <f t="shared" si="100"/>
        <v>2</v>
      </c>
    </row>
    <row r="759" spans="1:18" ht="15" hidden="1" customHeight="1" x14ac:dyDescent="0.25">
      <c r="A759" s="100">
        <v>41022</v>
      </c>
      <c r="B759" s="66" t="s">
        <v>73</v>
      </c>
      <c r="C759" s="56">
        <v>1030</v>
      </c>
      <c r="D759" s="56">
        <v>1045</v>
      </c>
      <c r="E759" s="57" t="s">
        <v>27</v>
      </c>
      <c r="F759" s="57" t="s">
        <v>61</v>
      </c>
      <c r="G759" s="101">
        <v>3</v>
      </c>
      <c r="H759" s="101">
        <v>0</v>
      </c>
      <c r="I759" s="101">
        <v>2</v>
      </c>
      <c r="J759" s="101">
        <v>7</v>
      </c>
      <c r="K759" s="57">
        <f t="shared" si="97"/>
        <v>12</v>
      </c>
      <c r="L759" s="57">
        <f t="shared" si="93"/>
        <v>3</v>
      </c>
      <c r="M759" s="57">
        <f t="shared" si="94"/>
        <v>0</v>
      </c>
      <c r="N759" s="57">
        <f t="shared" si="95"/>
        <v>5</v>
      </c>
      <c r="O759" s="57">
        <f t="shared" si="96"/>
        <v>4</v>
      </c>
      <c r="P759" s="57">
        <f t="shared" si="98"/>
        <v>12</v>
      </c>
      <c r="Q759" s="57">
        <f t="shared" si="99"/>
        <v>8</v>
      </c>
      <c r="R759" s="58">
        <f t="shared" si="100"/>
        <v>4</v>
      </c>
    </row>
    <row r="760" spans="1:18" ht="15" hidden="1" customHeight="1" x14ac:dyDescent="0.25">
      <c r="A760" s="100">
        <v>41022</v>
      </c>
      <c r="B760" s="66" t="s">
        <v>73</v>
      </c>
      <c r="C760" s="56">
        <v>1045</v>
      </c>
      <c r="D760" s="56">
        <v>1100</v>
      </c>
      <c r="E760" s="57" t="s">
        <v>27</v>
      </c>
      <c r="F760" s="57" t="s">
        <v>61</v>
      </c>
      <c r="G760" s="101">
        <v>5</v>
      </c>
      <c r="H760" s="101">
        <v>0</v>
      </c>
      <c r="I760" s="101">
        <v>3</v>
      </c>
      <c r="J760" s="101">
        <v>3</v>
      </c>
      <c r="K760" s="57">
        <f t="shared" si="97"/>
        <v>11</v>
      </c>
      <c r="L760" s="57">
        <f t="shared" si="93"/>
        <v>5</v>
      </c>
      <c r="M760" s="57">
        <f t="shared" si="94"/>
        <v>0</v>
      </c>
      <c r="N760" s="57">
        <f t="shared" si="95"/>
        <v>8</v>
      </c>
      <c r="O760" s="57">
        <f t="shared" si="96"/>
        <v>2</v>
      </c>
      <c r="P760" s="57">
        <f t="shared" si="98"/>
        <v>15</v>
      </c>
      <c r="Q760" s="57">
        <f t="shared" si="99"/>
        <v>13</v>
      </c>
      <c r="R760" s="58">
        <f t="shared" si="100"/>
        <v>2</v>
      </c>
    </row>
    <row r="761" spans="1:18" ht="15" hidden="1" customHeight="1" x14ac:dyDescent="0.25">
      <c r="A761" s="100">
        <v>41022</v>
      </c>
      <c r="B761" s="66" t="s">
        <v>73</v>
      </c>
      <c r="C761" s="56">
        <v>1100</v>
      </c>
      <c r="D761" s="56">
        <v>1115</v>
      </c>
      <c r="E761" s="57" t="s">
        <v>27</v>
      </c>
      <c r="F761" s="57" t="s">
        <v>61</v>
      </c>
      <c r="G761" s="101">
        <v>1</v>
      </c>
      <c r="H761" s="101">
        <v>0</v>
      </c>
      <c r="I761" s="101">
        <v>1</v>
      </c>
      <c r="J761" s="101">
        <v>3</v>
      </c>
      <c r="K761" s="57">
        <f t="shared" si="97"/>
        <v>5</v>
      </c>
      <c r="L761" s="57">
        <f t="shared" si="93"/>
        <v>1</v>
      </c>
      <c r="M761" s="57">
        <f t="shared" si="94"/>
        <v>0</v>
      </c>
      <c r="N761" s="57">
        <f t="shared" si="95"/>
        <v>3</v>
      </c>
      <c r="O761" s="57">
        <f t="shared" si="96"/>
        <v>2</v>
      </c>
      <c r="P761" s="57">
        <f t="shared" si="98"/>
        <v>6</v>
      </c>
      <c r="Q761" s="57">
        <f t="shared" si="99"/>
        <v>4</v>
      </c>
      <c r="R761" s="58">
        <f t="shared" si="100"/>
        <v>2</v>
      </c>
    </row>
    <row r="762" spans="1:18" ht="15" hidden="1" customHeight="1" x14ac:dyDescent="0.25">
      <c r="A762" s="100">
        <v>41022</v>
      </c>
      <c r="B762" s="66" t="s">
        <v>73</v>
      </c>
      <c r="C762" s="56">
        <v>1115</v>
      </c>
      <c r="D762" s="56">
        <v>1130</v>
      </c>
      <c r="E762" s="57" t="s">
        <v>27</v>
      </c>
      <c r="F762" s="57" t="s">
        <v>61</v>
      </c>
      <c r="G762" s="101">
        <v>9</v>
      </c>
      <c r="H762" s="101">
        <v>0</v>
      </c>
      <c r="I762" s="101">
        <v>4</v>
      </c>
      <c r="J762" s="101">
        <v>1</v>
      </c>
      <c r="K762" s="57">
        <f t="shared" si="97"/>
        <v>14</v>
      </c>
      <c r="L762" s="57">
        <f t="shared" si="93"/>
        <v>9</v>
      </c>
      <c r="M762" s="57">
        <f t="shared" si="94"/>
        <v>0</v>
      </c>
      <c r="N762" s="57">
        <f t="shared" si="95"/>
        <v>10</v>
      </c>
      <c r="O762" s="57">
        <f t="shared" si="96"/>
        <v>1</v>
      </c>
      <c r="P762" s="57">
        <f t="shared" si="98"/>
        <v>20</v>
      </c>
      <c r="Q762" s="57">
        <f t="shared" si="99"/>
        <v>19</v>
      </c>
      <c r="R762" s="58">
        <f t="shared" si="100"/>
        <v>1</v>
      </c>
    </row>
    <row r="763" spans="1:18" ht="15" hidden="1" customHeight="1" x14ac:dyDescent="0.25">
      <c r="A763" s="100">
        <v>41022</v>
      </c>
      <c r="B763" s="66" t="s">
        <v>73</v>
      </c>
      <c r="C763" s="56">
        <v>1130</v>
      </c>
      <c r="D763" s="56">
        <v>1145</v>
      </c>
      <c r="E763" s="57" t="s">
        <v>27</v>
      </c>
      <c r="F763" s="57" t="s">
        <v>61</v>
      </c>
      <c r="G763" s="101">
        <v>2</v>
      </c>
      <c r="H763" s="101">
        <v>0</v>
      </c>
      <c r="I763" s="101">
        <v>3</v>
      </c>
      <c r="J763" s="101">
        <v>2</v>
      </c>
      <c r="K763" s="57">
        <f t="shared" si="97"/>
        <v>7</v>
      </c>
      <c r="L763" s="57">
        <f t="shared" si="93"/>
        <v>2</v>
      </c>
      <c r="M763" s="57">
        <f t="shared" si="94"/>
        <v>0</v>
      </c>
      <c r="N763" s="57">
        <f t="shared" si="95"/>
        <v>8</v>
      </c>
      <c r="O763" s="57">
        <f t="shared" si="96"/>
        <v>1</v>
      </c>
      <c r="P763" s="57">
        <f t="shared" si="98"/>
        <v>11</v>
      </c>
      <c r="Q763" s="57">
        <f t="shared" si="99"/>
        <v>10</v>
      </c>
      <c r="R763" s="58">
        <f t="shared" si="100"/>
        <v>1</v>
      </c>
    </row>
    <row r="764" spans="1:18" ht="15" hidden="1" customHeight="1" x14ac:dyDescent="0.25">
      <c r="A764" s="100">
        <v>41022</v>
      </c>
      <c r="B764" s="66" t="s">
        <v>73</v>
      </c>
      <c r="C764" s="56">
        <v>1145</v>
      </c>
      <c r="D764" s="56">
        <v>1200</v>
      </c>
      <c r="E764" s="57" t="s">
        <v>27</v>
      </c>
      <c r="F764" s="57" t="s">
        <v>61</v>
      </c>
      <c r="G764" s="101">
        <v>7</v>
      </c>
      <c r="H764" s="101">
        <v>0</v>
      </c>
      <c r="I764" s="101">
        <v>2</v>
      </c>
      <c r="J764" s="101">
        <v>2</v>
      </c>
      <c r="K764" s="57">
        <f t="shared" si="97"/>
        <v>11</v>
      </c>
      <c r="L764" s="57">
        <f t="shared" si="93"/>
        <v>7</v>
      </c>
      <c r="M764" s="57">
        <f t="shared" si="94"/>
        <v>0</v>
      </c>
      <c r="N764" s="57">
        <f t="shared" si="95"/>
        <v>5</v>
      </c>
      <c r="O764" s="57">
        <f t="shared" si="96"/>
        <v>1</v>
      </c>
      <c r="P764" s="57">
        <f t="shared" si="98"/>
        <v>13</v>
      </c>
      <c r="Q764" s="57">
        <f t="shared" si="99"/>
        <v>12</v>
      </c>
      <c r="R764" s="58">
        <f t="shared" si="100"/>
        <v>1</v>
      </c>
    </row>
    <row r="765" spans="1:18" ht="15" hidden="1" customHeight="1" x14ac:dyDescent="0.25">
      <c r="A765" s="100">
        <v>41022</v>
      </c>
      <c r="B765" s="66" t="s">
        <v>73</v>
      </c>
      <c r="C765" s="56">
        <v>1200</v>
      </c>
      <c r="D765" s="56">
        <v>1215</v>
      </c>
      <c r="E765" s="57" t="s">
        <v>27</v>
      </c>
      <c r="F765" s="57" t="s">
        <v>61</v>
      </c>
      <c r="G765" s="101">
        <v>11</v>
      </c>
      <c r="H765" s="101">
        <v>0</v>
      </c>
      <c r="I765" s="101">
        <v>2</v>
      </c>
      <c r="J765" s="101">
        <v>2</v>
      </c>
      <c r="K765" s="57">
        <f t="shared" si="97"/>
        <v>15</v>
      </c>
      <c r="L765" s="57">
        <f t="shared" si="93"/>
        <v>11</v>
      </c>
      <c r="M765" s="57">
        <f t="shared" si="94"/>
        <v>0</v>
      </c>
      <c r="N765" s="57">
        <f t="shared" si="95"/>
        <v>5</v>
      </c>
      <c r="O765" s="57">
        <f t="shared" si="96"/>
        <v>1</v>
      </c>
      <c r="P765" s="57">
        <f t="shared" si="98"/>
        <v>17</v>
      </c>
      <c r="Q765" s="57">
        <f t="shared" si="99"/>
        <v>16</v>
      </c>
      <c r="R765" s="58">
        <f t="shared" si="100"/>
        <v>1</v>
      </c>
    </row>
    <row r="766" spans="1:18" ht="15" hidden="1" customHeight="1" x14ac:dyDescent="0.25">
      <c r="A766" s="100">
        <v>41022</v>
      </c>
      <c r="B766" s="66" t="s">
        <v>73</v>
      </c>
      <c r="C766" s="56">
        <v>1215</v>
      </c>
      <c r="D766" s="56">
        <v>1230</v>
      </c>
      <c r="E766" s="57" t="s">
        <v>27</v>
      </c>
      <c r="F766" s="57" t="s">
        <v>61</v>
      </c>
      <c r="G766" s="101">
        <v>5</v>
      </c>
      <c r="H766" s="101">
        <v>0</v>
      </c>
      <c r="I766" s="101">
        <v>1</v>
      </c>
      <c r="J766" s="101">
        <v>2</v>
      </c>
      <c r="K766" s="57">
        <f t="shared" si="97"/>
        <v>8</v>
      </c>
      <c r="L766" s="57">
        <f t="shared" si="93"/>
        <v>5</v>
      </c>
      <c r="M766" s="57">
        <f t="shared" si="94"/>
        <v>0</v>
      </c>
      <c r="N766" s="57">
        <f t="shared" si="95"/>
        <v>3</v>
      </c>
      <c r="O766" s="57">
        <f t="shared" si="96"/>
        <v>1</v>
      </c>
      <c r="P766" s="57">
        <f t="shared" si="98"/>
        <v>9</v>
      </c>
      <c r="Q766" s="57">
        <f t="shared" si="99"/>
        <v>8</v>
      </c>
      <c r="R766" s="58">
        <f t="shared" si="100"/>
        <v>1</v>
      </c>
    </row>
    <row r="767" spans="1:18" ht="15" hidden="1" customHeight="1" x14ac:dyDescent="0.25">
      <c r="A767" s="100">
        <v>41022</v>
      </c>
      <c r="B767" s="66" t="s">
        <v>73</v>
      </c>
      <c r="C767" s="56">
        <v>1230</v>
      </c>
      <c r="D767" s="56">
        <v>1245</v>
      </c>
      <c r="E767" s="57" t="s">
        <v>27</v>
      </c>
      <c r="F767" s="57" t="s">
        <v>61</v>
      </c>
      <c r="G767" s="101">
        <v>6</v>
      </c>
      <c r="H767" s="101">
        <v>0</v>
      </c>
      <c r="I767" s="101">
        <v>1</v>
      </c>
      <c r="J767" s="101">
        <v>1</v>
      </c>
      <c r="K767" s="57">
        <f t="shared" si="97"/>
        <v>8</v>
      </c>
      <c r="L767" s="57">
        <f t="shared" si="93"/>
        <v>6</v>
      </c>
      <c r="M767" s="57">
        <f t="shared" si="94"/>
        <v>0</v>
      </c>
      <c r="N767" s="57">
        <f t="shared" si="95"/>
        <v>3</v>
      </c>
      <c r="O767" s="57">
        <f t="shared" si="96"/>
        <v>1</v>
      </c>
      <c r="P767" s="57">
        <f t="shared" si="98"/>
        <v>10</v>
      </c>
      <c r="Q767" s="57">
        <f t="shared" si="99"/>
        <v>9</v>
      </c>
      <c r="R767" s="58">
        <f t="shared" si="100"/>
        <v>1</v>
      </c>
    </row>
    <row r="768" spans="1:18" ht="15" hidden="1" customHeight="1" x14ac:dyDescent="0.25">
      <c r="A768" s="100">
        <v>41022</v>
      </c>
      <c r="B768" s="66" t="s">
        <v>73</v>
      </c>
      <c r="C768" s="56">
        <v>1245</v>
      </c>
      <c r="D768" s="56">
        <v>1300</v>
      </c>
      <c r="E768" s="57" t="s">
        <v>27</v>
      </c>
      <c r="F768" s="57" t="s">
        <v>61</v>
      </c>
      <c r="G768" s="101">
        <v>4</v>
      </c>
      <c r="H768" s="101">
        <v>0</v>
      </c>
      <c r="I768" s="101">
        <v>1</v>
      </c>
      <c r="J768" s="101">
        <v>5</v>
      </c>
      <c r="K768" s="57">
        <f t="shared" si="97"/>
        <v>10</v>
      </c>
      <c r="L768" s="57">
        <f t="shared" si="93"/>
        <v>4</v>
      </c>
      <c r="M768" s="57">
        <f t="shared" si="94"/>
        <v>0</v>
      </c>
      <c r="N768" s="57">
        <f t="shared" si="95"/>
        <v>3</v>
      </c>
      <c r="O768" s="57">
        <f t="shared" si="96"/>
        <v>3</v>
      </c>
      <c r="P768" s="57">
        <f t="shared" si="98"/>
        <v>10</v>
      </c>
      <c r="Q768" s="57">
        <f t="shared" si="99"/>
        <v>7</v>
      </c>
      <c r="R768" s="58">
        <f t="shared" si="100"/>
        <v>3</v>
      </c>
    </row>
    <row r="769" spans="1:18" ht="15" hidden="1" customHeight="1" x14ac:dyDescent="0.25">
      <c r="A769" s="100">
        <v>41022</v>
      </c>
      <c r="B769" s="66" t="s">
        <v>73</v>
      </c>
      <c r="C769" s="56">
        <v>1300</v>
      </c>
      <c r="D769" s="56">
        <v>1315</v>
      </c>
      <c r="E769" s="57" t="s">
        <v>27</v>
      </c>
      <c r="F769" s="57" t="s">
        <v>61</v>
      </c>
      <c r="G769" s="101">
        <v>2</v>
      </c>
      <c r="H769" s="101">
        <v>0</v>
      </c>
      <c r="I769" s="101">
        <v>2</v>
      </c>
      <c r="J769" s="101">
        <v>1</v>
      </c>
      <c r="K769" s="57">
        <f t="shared" si="97"/>
        <v>5</v>
      </c>
      <c r="L769" s="57">
        <f t="shared" si="93"/>
        <v>2</v>
      </c>
      <c r="M769" s="57">
        <f t="shared" si="94"/>
        <v>0</v>
      </c>
      <c r="N769" s="57">
        <f t="shared" si="95"/>
        <v>5</v>
      </c>
      <c r="O769" s="57">
        <f t="shared" si="96"/>
        <v>1</v>
      </c>
      <c r="P769" s="57">
        <f t="shared" si="98"/>
        <v>8</v>
      </c>
      <c r="Q769" s="57">
        <f t="shared" si="99"/>
        <v>7</v>
      </c>
      <c r="R769" s="58">
        <f t="shared" si="100"/>
        <v>1</v>
      </c>
    </row>
    <row r="770" spans="1:18" ht="15" hidden="1" customHeight="1" x14ac:dyDescent="0.25">
      <c r="A770" s="100">
        <v>41022</v>
      </c>
      <c r="B770" s="66" t="s">
        <v>73</v>
      </c>
      <c r="C770" s="56">
        <v>1315</v>
      </c>
      <c r="D770" s="56">
        <v>1330</v>
      </c>
      <c r="E770" s="57" t="s">
        <v>27</v>
      </c>
      <c r="F770" s="57" t="s">
        <v>61</v>
      </c>
      <c r="G770" s="101">
        <v>6</v>
      </c>
      <c r="H770" s="101">
        <v>0</v>
      </c>
      <c r="I770" s="101">
        <v>6</v>
      </c>
      <c r="J770" s="101">
        <v>3</v>
      </c>
      <c r="K770" s="57">
        <f t="shared" si="97"/>
        <v>15</v>
      </c>
      <c r="L770" s="57">
        <f t="shared" si="93"/>
        <v>6</v>
      </c>
      <c r="M770" s="57">
        <f t="shared" si="94"/>
        <v>0</v>
      </c>
      <c r="N770" s="57">
        <f t="shared" si="95"/>
        <v>15</v>
      </c>
      <c r="O770" s="57">
        <f t="shared" si="96"/>
        <v>2</v>
      </c>
      <c r="P770" s="57">
        <f t="shared" si="98"/>
        <v>23</v>
      </c>
      <c r="Q770" s="57">
        <f t="shared" si="99"/>
        <v>21</v>
      </c>
      <c r="R770" s="58">
        <f t="shared" si="100"/>
        <v>2</v>
      </c>
    </row>
    <row r="771" spans="1:18" ht="15" hidden="1" customHeight="1" x14ac:dyDescent="0.25">
      <c r="A771" s="100">
        <v>41022</v>
      </c>
      <c r="B771" s="66" t="s">
        <v>73</v>
      </c>
      <c r="C771" s="56">
        <v>1330</v>
      </c>
      <c r="D771" s="56">
        <v>1345</v>
      </c>
      <c r="E771" s="57" t="s">
        <v>27</v>
      </c>
      <c r="F771" s="57" t="s">
        <v>61</v>
      </c>
      <c r="G771" s="101">
        <v>5</v>
      </c>
      <c r="H771" s="101">
        <v>0</v>
      </c>
      <c r="I771" s="101">
        <v>5</v>
      </c>
      <c r="J771" s="101">
        <v>1</v>
      </c>
      <c r="K771" s="57">
        <f t="shared" si="97"/>
        <v>11</v>
      </c>
      <c r="L771" s="57">
        <f t="shared" si="93"/>
        <v>5</v>
      </c>
      <c r="M771" s="57">
        <f t="shared" si="94"/>
        <v>0</v>
      </c>
      <c r="N771" s="57">
        <f t="shared" si="95"/>
        <v>13</v>
      </c>
      <c r="O771" s="57">
        <f t="shared" si="96"/>
        <v>1</v>
      </c>
      <c r="P771" s="57">
        <f t="shared" si="98"/>
        <v>19</v>
      </c>
      <c r="Q771" s="57">
        <f t="shared" si="99"/>
        <v>18</v>
      </c>
      <c r="R771" s="58">
        <f t="shared" si="100"/>
        <v>1</v>
      </c>
    </row>
    <row r="772" spans="1:18" ht="15" hidden="1" customHeight="1" x14ac:dyDescent="0.25">
      <c r="A772" s="100">
        <v>41022</v>
      </c>
      <c r="B772" s="66" t="s">
        <v>73</v>
      </c>
      <c r="C772" s="56">
        <v>1345</v>
      </c>
      <c r="D772" s="56">
        <v>1400</v>
      </c>
      <c r="E772" s="57" t="s">
        <v>27</v>
      </c>
      <c r="F772" s="57" t="s">
        <v>61</v>
      </c>
      <c r="G772" s="101">
        <v>5</v>
      </c>
      <c r="H772" s="101">
        <v>0</v>
      </c>
      <c r="I772" s="101">
        <v>2</v>
      </c>
      <c r="J772" s="101">
        <v>2</v>
      </c>
      <c r="K772" s="57">
        <f t="shared" si="97"/>
        <v>9</v>
      </c>
      <c r="L772" s="57">
        <f t="shared" si="93"/>
        <v>5</v>
      </c>
      <c r="M772" s="57">
        <f t="shared" si="94"/>
        <v>0</v>
      </c>
      <c r="N772" s="57">
        <f t="shared" si="95"/>
        <v>5</v>
      </c>
      <c r="O772" s="57">
        <f t="shared" si="96"/>
        <v>1</v>
      </c>
      <c r="P772" s="57">
        <f t="shared" si="98"/>
        <v>11</v>
      </c>
      <c r="Q772" s="57">
        <f t="shared" si="99"/>
        <v>10</v>
      </c>
      <c r="R772" s="58">
        <f t="shared" si="100"/>
        <v>1</v>
      </c>
    </row>
    <row r="773" spans="1:18" ht="15" hidden="1" customHeight="1" x14ac:dyDescent="0.25">
      <c r="A773" s="100">
        <v>41022</v>
      </c>
      <c r="B773" s="66" t="s">
        <v>73</v>
      </c>
      <c r="C773" s="56">
        <v>1400</v>
      </c>
      <c r="D773" s="56">
        <v>1415</v>
      </c>
      <c r="E773" s="57" t="s">
        <v>27</v>
      </c>
      <c r="F773" s="57" t="s">
        <v>61</v>
      </c>
      <c r="G773" s="101">
        <v>14</v>
      </c>
      <c r="H773" s="101">
        <v>0</v>
      </c>
      <c r="I773" s="101">
        <v>2</v>
      </c>
      <c r="J773" s="101">
        <v>2</v>
      </c>
      <c r="K773" s="57">
        <f t="shared" si="97"/>
        <v>18</v>
      </c>
      <c r="L773" s="57">
        <f t="shared" si="93"/>
        <v>14</v>
      </c>
      <c r="M773" s="57">
        <f t="shared" si="94"/>
        <v>0</v>
      </c>
      <c r="N773" s="57">
        <f t="shared" si="95"/>
        <v>5</v>
      </c>
      <c r="O773" s="57">
        <f t="shared" si="96"/>
        <v>1</v>
      </c>
      <c r="P773" s="57">
        <f t="shared" si="98"/>
        <v>20</v>
      </c>
      <c r="Q773" s="57">
        <f t="shared" si="99"/>
        <v>19</v>
      </c>
      <c r="R773" s="58">
        <f t="shared" si="100"/>
        <v>1</v>
      </c>
    </row>
    <row r="774" spans="1:18" ht="15" hidden="1" customHeight="1" x14ac:dyDescent="0.25">
      <c r="A774" s="100">
        <v>41022</v>
      </c>
      <c r="B774" s="66" t="s">
        <v>73</v>
      </c>
      <c r="C774" s="56">
        <v>1415</v>
      </c>
      <c r="D774" s="56">
        <v>1430</v>
      </c>
      <c r="E774" s="57" t="s">
        <v>27</v>
      </c>
      <c r="F774" s="57" t="s">
        <v>61</v>
      </c>
      <c r="G774" s="101">
        <v>8</v>
      </c>
      <c r="H774" s="101">
        <v>0</v>
      </c>
      <c r="I774" s="101">
        <v>4</v>
      </c>
      <c r="J774" s="101">
        <v>4</v>
      </c>
      <c r="K774" s="57">
        <f t="shared" si="97"/>
        <v>16</v>
      </c>
      <c r="L774" s="57">
        <f t="shared" si="93"/>
        <v>8</v>
      </c>
      <c r="M774" s="57">
        <f t="shared" si="94"/>
        <v>0</v>
      </c>
      <c r="N774" s="57">
        <f t="shared" si="95"/>
        <v>10</v>
      </c>
      <c r="O774" s="57">
        <f t="shared" si="96"/>
        <v>2</v>
      </c>
      <c r="P774" s="57">
        <f t="shared" si="98"/>
        <v>20</v>
      </c>
      <c r="Q774" s="57">
        <f t="shared" si="99"/>
        <v>18</v>
      </c>
      <c r="R774" s="58">
        <f t="shared" si="100"/>
        <v>2</v>
      </c>
    </row>
    <row r="775" spans="1:18" ht="15" hidden="1" customHeight="1" x14ac:dyDescent="0.25">
      <c r="A775" s="100">
        <v>41022</v>
      </c>
      <c r="B775" s="66" t="s">
        <v>73</v>
      </c>
      <c r="C775" s="56">
        <v>1430</v>
      </c>
      <c r="D775" s="56">
        <v>1445</v>
      </c>
      <c r="E775" s="57" t="s">
        <v>27</v>
      </c>
      <c r="F775" s="57" t="s">
        <v>61</v>
      </c>
      <c r="G775" s="101">
        <v>8</v>
      </c>
      <c r="H775" s="101">
        <v>0</v>
      </c>
      <c r="I775" s="101">
        <v>3</v>
      </c>
      <c r="J775" s="101">
        <v>2</v>
      </c>
      <c r="K775" s="57">
        <f t="shared" si="97"/>
        <v>13</v>
      </c>
      <c r="L775" s="57">
        <f t="shared" si="93"/>
        <v>8</v>
      </c>
      <c r="M775" s="57">
        <f t="shared" si="94"/>
        <v>0</v>
      </c>
      <c r="N775" s="57">
        <f t="shared" si="95"/>
        <v>8</v>
      </c>
      <c r="O775" s="57">
        <f t="shared" si="96"/>
        <v>1</v>
      </c>
      <c r="P775" s="57">
        <f t="shared" si="98"/>
        <v>17</v>
      </c>
      <c r="Q775" s="57">
        <f t="shared" si="99"/>
        <v>16</v>
      </c>
      <c r="R775" s="58">
        <f t="shared" si="100"/>
        <v>1</v>
      </c>
    </row>
    <row r="776" spans="1:18" ht="15" hidden="1" customHeight="1" x14ac:dyDescent="0.25">
      <c r="A776" s="100">
        <v>41022</v>
      </c>
      <c r="B776" s="66" t="s">
        <v>73</v>
      </c>
      <c r="C776" s="56">
        <v>1445</v>
      </c>
      <c r="D776" s="56">
        <v>1500</v>
      </c>
      <c r="E776" s="57" t="s">
        <v>27</v>
      </c>
      <c r="F776" s="57" t="s">
        <v>61</v>
      </c>
      <c r="G776" s="101">
        <v>4</v>
      </c>
      <c r="H776" s="101">
        <v>0</v>
      </c>
      <c r="I776" s="101">
        <v>2</v>
      </c>
      <c r="J776" s="101">
        <v>2</v>
      </c>
      <c r="K776" s="57">
        <f t="shared" si="97"/>
        <v>8</v>
      </c>
      <c r="L776" s="57">
        <f t="shared" si="93"/>
        <v>4</v>
      </c>
      <c r="M776" s="57">
        <f t="shared" si="94"/>
        <v>0</v>
      </c>
      <c r="N776" s="57">
        <f t="shared" si="95"/>
        <v>5</v>
      </c>
      <c r="O776" s="57">
        <f t="shared" si="96"/>
        <v>1</v>
      </c>
      <c r="P776" s="57">
        <f t="shared" si="98"/>
        <v>10</v>
      </c>
      <c r="Q776" s="57">
        <f t="shared" si="99"/>
        <v>9</v>
      </c>
      <c r="R776" s="58">
        <f t="shared" si="100"/>
        <v>1</v>
      </c>
    </row>
    <row r="777" spans="1:18" ht="15" hidden="1" customHeight="1" x14ac:dyDescent="0.25">
      <c r="A777" s="100">
        <v>41022</v>
      </c>
      <c r="B777" s="66" t="s">
        <v>73</v>
      </c>
      <c r="C777" s="56">
        <v>1500</v>
      </c>
      <c r="D777" s="56">
        <v>1515</v>
      </c>
      <c r="E777" s="57" t="s">
        <v>27</v>
      </c>
      <c r="F777" s="57" t="s">
        <v>61</v>
      </c>
      <c r="G777" s="101">
        <v>5</v>
      </c>
      <c r="H777" s="101">
        <v>0</v>
      </c>
      <c r="I777" s="101">
        <v>2</v>
      </c>
      <c r="J777" s="101">
        <v>2</v>
      </c>
      <c r="K777" s="57">
        <f t="shared" si="97"/>
        <v>9</v>
      </c>
      <c r="L777" s="57">
        <f t="shared" si="93"/>
        <v>5</v>
      </c>
      <c r="M777" s="57">
        <f t="shared" si="94"/>
        <v>0</v>
      </c>
      <c r="N777" s="57">
        <f t="shared" si="95"/>
        <v>5</v>
      </c>
      <c r="O777" s="57">
        <f t="shared" si="96"/>
        <v>1</v>
      </c>
      <c r="P777" s="57">
        <f t="shared" si="98"/>
        <v>11</v>
      </c>
      <c r="Q777" s="57">
        <f t="shared" si="99"/>
        <v>10</v>
      </c>
      <c r="R777" s="58">
        <f t="shared" si="100"/>
        <v>1</v>
      </c>
    </row>
    <row r="778" spans="1:18" ht="15" hidden="1" customHeight="1" x14ac:dyDescent="0.25">
      <c r="A778" s="100">
        <v>41022</v>
      </c>
      <c r="B778" s="66" t="s">
        <v>73</v>
      </c>
      <c r="C778" s="56">
        <v>1515</v>
      </c>
      <c r="D778" s="56">
        <v>1530</v>
      </c>
      <c r="E778" s="57" t="s">
        <v>27</v>
      </c>
      <c r="F778" s="57" t="s">
        <v>61</v>
      </c>
      <c r="G778" s="101">
        <v>8</v>
      </c>
      <c r="H778" s="101">
        <v>1</v>
      </c>
      <c r="I778" s="101">
        <v>1</v>
      </c>
      <c r="J778" s="101">
        <v>3</v>
      </c>
      <c r="K778" s="57">
        <f t="shared" si="97"/>
        <v>13</v>
      </c>
      <c r="L778" s="57">
        <f t="shared" si="93"/>
        <v>8</v>
      </c>
      <c r="M778" s="57">
        <f t="shared" si="94"/>
        <v>2</v>
      </c>
      <c r="N778" s="57">
        <f t="shared" si="95"/>
        <v>3</v>
      </c>
      <c r="O778" s="57">
        <f t="shared" si="96"/>
        <v>2</v>
      </c>
      <c r="P778" s="57">
        <f t="shared" si="98"/>
        <v>15</v>
      </c>
      <c r="Q778" s="57">
        <f t="shared" si="99"/>
        <v>13</v>
      </c>
      <c r="R778" s="58">
        <f t="shared" si="100"/>
        <v>2</v>
      </c>
    </row>
    <row r="779" spans="1:18" ht="15" hidden="1" customHeight="1" x14ac:dyDescent="0.25">
      <c r="A779" s="100">
        <v>41022</v>
      </c>
      <c r="B779" s="66" t="s">
        <v>73</v>
      </c>
      <c r="C779" s="56">
        <v>1530</v>
      </c>
      <c r="D779" s="56">
        <v>1545</v>
      </c>
      <c r="E779" s="57" t="s">
        <v>27</v>
      </c>
      <c r="F779" s="57" t="s">
        <v>61</v>
      </c>
      <c r="G779" s="101">
        <v>7</v>
      </c>
      <c r="H779" s="101">
        <v>1</v>
      </c>
      <c r="I779" s="101">
        <v>1</v>
      </c>
      <c r="J779" s="101">
        <v>2</v>
      </c>
      <c r="K779" s="57">
        <f t="shared" si="97"/>
        <v>11</v>
      </c>
      <c r="L779" s="57">
        <f t="shared" si="93"/>
        <v>7</v>
      </c>
      <c r="M779" s="57">
        <f t="shared" si="94"/>
        <v>2</v>
      </c>
      <c r="N779" s="57">
        <f t="shared" si="95"/>
        <v>3</v>
      </c>
      <c r="O779" s="57">
        <f t="shared" si="96"/>
        <v>1</v>
      </c>
      <c r="P779" s="57">
        <f t="shared" si="98"/>
        <v>13</v>
      </c>
      <c r="Q779" s="57">
        <f t="shared" si="99"/>
        <v>12</v>
      </c>
      <c r="R779" s="58">
        <f t="shared" si="100"/>
        <v>1</v>
      </c>
    </row>
    <row r="780" spans="1:18" ht="15" hidden="1" customHeight="1" x14ac:dyDescent="0.25">
      <c r="A780" s="100">
        <v>41022</v>
      </c>
      <c r="B780" s="66" t="s">
        <v>73</v>
      </c>
      <c r="C780" s="56">
        <v>1545</v>
      </c>
      <c r="D780" s="56">
        <v>1600</v>
      </c>
      <c r="E780" s="57" t="s">
        <v>27</v>
      </c>
      <c r="F780" s="57" t="s">
        <v>61</v>
      </c>
      <c r="G780" s="101">
        <v>2</v>
      </c>
      <c r="H780" s="101">
        <v>1</v>
      </c>
      <c r="I780" s="101">
        <v>2</v>
      </c>
      <c r="J780" s="101">
        <v>1</v>
      </c>
      <c r="K780" s="57">
        <f t="shared" si="97"/>
        <v>6</v>
      </c>
      <c r="L780" s="57">
        <f t="shared" si="93"/>
        <v>2</v>
      </c>
      <c r="M780" s="57">
        <f t="shared" si="94"/>
        <v>2</v>
      </c>
      <c r="N780" s="57">
        <f t="shared" si="95"/>
        <v>5</v>
      </c>
      <c r="O780" s="57">
        <f t="shared" si="96"/>
        <v>1</v>
      </c>
      <c r="P780" s="57">
        <f t="shared" si="98"/>
        <v>10</v>
      </c>
      <c r="Q780" s="57">
        <f t="shared" si="99"/>
        <v>9</v>
      </c>
      <c r="R780" s="58">
        <f t="shared" si="100"/>
        <v>1</v>
      </c>
    </row>
    <row r="781" spans="1:18" ht="15" hidden="1" customHeight="1" x14ac:dyDescent="0.25">
      <c r="A781" s="100">
        <v>41022</v>
      </c>
      <c r="B781" s="66" t="s">
        <v>73</v>
      </c>
      <c r="C781" s="56">
        <v>1600</v>
      </c>
      <c r="D781" s="56">
        <v>1615</v>
      </c>
      <c r="E781" s="57" t="s">
        <v>27</v>
      </c>
      <c r="F781" s="57" t="s">
        <v>61</v>
      </c>
      <c r="G781" s="101">
        <v>4</v>
      </c>
      <c r="H781" s="101">
        <v>1</v>
      </c>
      <c r="I781" s="101">
        <v>1</v>
      </c>
      <c r="J781" s="101">
        <v>4</v>
      </c>
      <c r="K781" s="57">
        <f t="shared" si="97"/>
        <v>10</v>
      </c>
      <c r="L781" s="57">
        <f t="shared" si="93"/>
        <v>4</v>
      </c>
      <c r="M781" s="57">
        <f t="shared" si="94"/>
        <v>2</v>
      </c>
      <c r="N781" s="57">
        <f t="shared" si="95"/>
        <v>3</v>
      </c>
      <c r="O781" s="57">
        <f t="shared" si="96"/>
        <v>2</v>
      </c>
      <c r="P781" s="57">
        <f t="shared" si="98"/>
        <v>11</v>
      </c>
      <c r="Q781" s="57">
        <f t="shared" si="99"/>
        <v>9</v>
      </c>
      <c r="R781" s="58">
        <f t="shared" si="100"/>
        <v>2</v>
      </c>
    </row>
    <row r="782" spans="1:18" ht="15" hidden="1" customHeight="1" x14ac:dyDescent="0.25">
      <c r="A782" s="100">
        <v>41022</v>
      </c>
      <c r="B782" s="66" t="s">
        <v>73</v>
      </c>
      <c r="C782" s="56">
        <v>1615</v>
      </c>
      <c r="D782" s="56">
        <v>1630</v>
      </c>
      <c r="E782" s="57" t="s">
        <v>27</v>
      </c>
      <c r="F782" s="57" t="s">
        <v>61</v>
      </c>
      <c r="G782" s="101">
        <v>4</v>
      </c>
      <c r="H782" s="101">
        <v>1</v>
      </c>
      <c r="I782" s="101">
        <v>3</v>
      </c>
      <c r="J782" s="101">
        <v>5</v>
      </c>
      <c r="K782" s="57">
        <f t="shared" si="97"/>
        <v>13</v>
      </c>
      <c r="L782" s="57">
        <f t="shared" si="93"/>
        <v>4</v>
      </c>
      <c r="M782" s="57">
        <f t="shared" si="94"/>
        <v>2</v>
      </c>
      <c r="N782" s="57">
        <f t="shared" si="95"/>
        <v>8</v>
      </c>
      <c r="O782" s="57">
        <f t="shared" si="96"/>
        <v>3</v>
      </c>
      <c r="P782" s="57">
        <f t="shared" si="98"/>
        <v>17</v>
      </c>
      <c r="Q782" s="57">
        <f t="shared" si="99"/>
        <v>14</v>
      </c>
      <c r="R782" s="58">
        <f t="shared" si="100"/>
        <v>3</v>
      </c>
    </row>
    <row r="783" spans="1:18" ht="15" hidden="1" customHeight="1" x14ac:dyDescent="0.25">
      <c r="A783" s="100">
        <v>41022</v>
      </c>
      <c r="B783" s="66" t="s">
        <v>73</v>
      </c>
      <c r="C783" s="56">
        <v>1630</v>
      </c>
      <c r="D783" s="56">
        <v>1645</v>
      </c>
      <c r="E783" s="57" t="s">
        <v>27</v>
      </c>
      <c r="F783" s="57" t="s">
        <v>61</v>
      </c>
      <c r="G783" s="101">
        <v>6</v>
      </c>
      <c r="H783" s="101">
        <v>0</v>
      </c>
      <c r="I783" s="101">
        <v>1</v>
      </c>
      <c r="J783" s="101">
        <v>2</v>
      </c>
      <c r="K783" s="57">
        <f t="shared" si="97"/>
        <v>9</v>
      </c>
      <c r="L783" s="57">
        <f t="shared" si="93"/>
        <v>6</v>
      </c>
      <c r="M783" s="57">
        <f t="shared" si="94"/>
        <v>0</v>
      </c>
      <c r="N783" s="57">
        <f t="shared" si="95"/>
        <v>3</v>
      </c>
      <c r="O783" s="57">
        <f t="shared" si="96"/>
        <v>1</v>
      </c>
      <c r="P783" s="57">
        <f t="shared" si="98"/>
        <v>10</v>
      </c>
      <c r="Q783" s="57">
        <f t="shared" si="99"/>
        <v>9</v>
      </c>
      <c r="R783" s="58">
        <f t="shared" si="100"/>
        <v>1</v>
      </c>
    </row>
    <row r="784" spans="1:18" ht="15" hidden="1" customHeight="1" x14ac:dyDescent="0.25">
      <c r="A784" s="100">
        <v>41022</v>
      </c>
      <c r="B784" s="66" t="s">
        <v>73</v>
      </c>
      <c r="C784" s="56">
        <v>1645</v>
      </c>
      <c r="D784" s="56">
        <v>1700</v>
      </c>
      <c r="E784" s="57" t="s">
        <v>27</v>
      </c>
      <c r="F784" s="57" t="s">
        <v>61</v>
      </c>
      <c r="G784" s="101">
        <v>4</v>
      </c>
      <c r="H784" s="101">
        <v>1</v>
      </c>
      <c r="I784" s="101">
        <v>1</v>
      </c>
      <c r="J784" s="101">
        <v>1</v>
      </c>
      <c r="K784" s="57">
        <f t="shared" si="97"/>
        <v>7</v>
      </c>
      <c r="L784" s="57">
        <f t="shared" si="93"/>
        <v>4</v>
      </c>
      <c r="M784" s="57">
        <f t="shared" si="94"/>
        <v>2</v>
      </c>
      <c r="N784" s="57">
        <f t="shared" si="95"/>
        <v>3</v>
      </c>
      <c r="O784" s="57">
        <f t="shared" si="96"/>
        <v>1</v>
      </c>
      <c r="P784" s="57">
        <f t="shared" si="98"/>
        <v>10</v>
      </c>
      <c r="Q784" s="57">
        <f t="shared" si="99"/>
        <v>9</v>
      </c>
      <c r="R784" s="58">
        <f t="shared" si="100"/>
        <v>1</v>
      </c>
    </row>
    <row r="785" spans="1:18" ht="15" hidden="1" customHeight="1" x14ac:dyDescent="0.25">
      <c r="A785" s="100">
        <v>41022</v>
      </c>
      <c r="B785" s="66" t="s">
        <v>73</v>
      </c>
      <c r="C785" s="56">
        <v>1700</v>
      </c>
      <c r="D785" s="56">
        <v>1715</v>
      </c>
      <c r="E785" s="57" t="s">
        <v>27</v>
      </c>
      <c r="F785" s="57" t="s">
        <v>61</v>
      </c>
      <c r="G785" s="101">
        <v>4</v>
      </c>
      <c r="H785" s="101">
        <v>1</v>
      </c>
      <c r="I785" s="101">
        <v>1</v>
      </c>
      <c r="J785" s="101">
        <v>7</v>
      </c>
      <c r="K785" s="57">
        <f t="shared" si="97"/>
        <v>13</v>
      </c>
      <c r="L785" s="57">
        <f t="shared" ref="L785:L848" si="101">ROUNDUP(G785*$C$3,0)</f>
        <v>4</v>
      </c>
      <c r="M785" s="57">
        <f t="shared" ref="M785:M848" si="102">ROUNDUP($C$7*H785,0)</f>
        <v>2</v>
      </c>
      <c r="N785" s="57">
        <f t="shared" ref="N785:N848" si="103">ROUNDUP(I785*$C$10,0)</f>
        <v>3</v>
      </c>
      <c r="O785" s="57">
        <f t="shared" ref="O785:O848" si="104">ROUNDUP(J785*$C$11,0)</f>
        <v>4</v>
      </c>
      <c r="P785" s="57">
        <f t="shared" si="98"/>
        <v>13</v>
      </c>
      <c r="Q785" s="57">
        <f t="shared" si="99"/>
        <v>9</v>
      </c>
      <c r="R785" s="58">
        <f t="shared" si="100"/>
        <v>4</v>
      </c>
    </row>
    <row r="786" spans="1:18" ht="15" hidden="1" customHeight="1" x14ac:dyDescent="0.25">
      <c r="A786" s="100">
        <v>41022</v>
      </c>
      <c r="B786" s="66" t="s">
        <v>73</v>
      </c>
      <c r="C786" s="56">
        <v>1715</v>
      </c>
      <c r="D786" s="56">
        <v>1730</v>
      </c>
      <c r="E786" s="57" t="s">
        <v>27</v>
      </c>
      <c r="F786" s="57" t="s">
        <v>61</v>
      </c>
      <c r="G786" s="101">
        <v>3</v>
      </c>
      <c r="H786" s="101">
        <v>1</v>
      </c>
      <c r="I786" s="101">
        <v>1</v>
      </c>
      <c r="J786" s="101">
        <v>1</v>
      </c>
      <c r="K786" s="57">
        <f t="shared" si="97"/>
        <v>6</v>
      </c>
      <c r="L786" s="57">
        <f t="shared" si="101"/>
        <v>3</v>
      </c>
      <c r="M786" s="57">
        <f t="shared" si="102"/>
        <v>2</v>
      </c>
      <c r="N786" s="57">
        <f t="shared" si="103"/>
        <v>3</v>
      </c>
      <c r="O786" s="57">
        <f t="shared" si="104"/>
        <v>1</v>
      </c>
      <c r="P786" s="57">
        <f t="shared" si="98"/>
        <v>9</v>
      </c>
      <c r="Q786" s="57">
        <f t="shared" si="99"/>
        <v>8</v>
      </c>
      <c r="R786" s="58">
        <f t="shared" si="100"/>
        <v>1</v>
      </c>
    </row>
    <row r="787" spans="1:18" ht="15" hidden="1" customHeight="1" x14ac:dyDescent="0.25">
      <c r="A787" s="100">
        <v>41022</v>
      </c>
      <c r="B787" s="66" t="s">
        <v>73</v>
      </c>
      <c r="C787" s="56">
        <v>1730</v>
      </c>
      <c r="D787" s="56">
        <v>1745</v>
      </c>
      <c r="E787" s="57" t="s">
        <v>27</v>
      </c>
      <c r="F787" s="57" t="s">
        <v>61</v>
      </c>
      <c r="G787" s="101">
        <v>2</v>
      </c>
      <c r="H787" s="101">
        <v>1</v>
      </c>
      <c r="I787" s="101">
        <v>1</v>
      </c>
      <c r="J787" s="101">
        <v>5</v>
      </c>
      <c r="K787" s="57">
        <f t="shared" si="97"/>
        <v>9</v>
      </c>
      <c r="L787" s="57">
        <f t="shared" si="101"/>
        <v>2</v>
      </c>
      <c r="M787" s="57">
        <f t="shared" si="102"/>
        <v>2</v>
      </c>
      <c r="N787" s="57">
        <f t="shared" si="103"/>
        <v>3</v>
      </c>
      <c r="O787" s="57">
        <f t="shared" si="104"/>
        <v>3</v>
      </c>
      <c r="P787" s="57">
        <f t="shared" si="98"/>
        <v>10</v>
      </c>
      <c r="Q787" s="57">
        <f t="shared" si="99"/>
        <v>7</v>
      </c>
      <c r="R787" s="58">
        <f t="shared" si="100"/>
        <v>3</v>
      </c>
    </row>
    <row r="788" spans="1:18" ht="15" hidden="1" customHeight="1" x14ac:dyDescent="0.25">
      <c r="A788" s="100">
        <v>41022</v>
      </c>
      <c r="B788" s="66" t="s">
        <v>73</v>
      </c>
      <c r="C788" s="56">
        <v>1745</v>
      </c>
      <c r="D788" s="56">
        <v>1800</v>
      </c>
      <c r="E788" s="57" t="s">
        <v>27</v>
      </c>
      <c r="F788" s="57" t="s">
        <v>61</v>
      </c>
      <c r="G788" s="101">
        <v>5</v>
      </c>
      <c r="H788" s="101">
        <v>1</v>
      </c>
      <c r="I788" s="101">
        <v>0</v>
      </c>
      <c r="J788" s="101">
        <v>11</v>
      </c>
      <c r="K788" s="57">
        <f t="shared" si="97"/>
        <v>17</v>
      </c>
      <c r="L788" s="57">
        <f t="shared" si="101"/>
        <v>5</v>
      </c>
      <c r="M788" s="57">
        <f t="shared" si="102"/>
        <v>2</v>
      </c>
      <c r="N788" s="57">
        <f t="shared" si="103"/>
        <v>0</v>
      </c>
      <c r="O788" s="57">
        <f t="shared" si="104"/>
        <v>6</v>
      </c>
      <c r="P788" s="57">
        <f t="shared" si="98"/>
        <v>13</v>
      </c>
      <c r="Q788" s="57">
        <f t="shared" si="99"/>
        <v>7</v>
      </c>
      <c r="R788" s="58">
        <f t="shared" si="100"/>
        <v>6</v>
      </c>
    </row>
    <row r="789" spans="1:18" ht="15" hidden="1" customHeight="1" x14ac:dyDescent="0.25">
      <c r="A789" s="100">
        <v>41022</v>
      </c>
      <c r="B789" s="66" t="s">
        <v>73</v>
      </c>
      <c r="C789" s="56">
        <v>1800</v>
      </c>
      <c r="D789" s="56">
        <v>1815</v>
      </c>
      <c r="E789" s="57" t="s">
        <v>27</v>
      </c>
      <c r="F789" s="57" t="s">
        <v>61</v>
      </c>
      <c r="G789" s="101">
        <v>6</v>
      </c>
      <c r="H789" s="101">
        <v>1</v>
      </c>
      <c r="I789" s="101">
        <v>0</v>
      </c>
      <c r="J789" s="101">
        <v>6</v>
      </c>
      <c r="K789" s="57">
        <f t="shared" si="97"/>
        <v>13</v>
      </c>
      <c r="L789" s="57">
        <f t="shared" si="101"/>
        <v>6</v>
      </c>
      <c r="M789" s="57">
        <f t="shared" si="102"/>
        <v>2</v>
      </c>
      <c r="N789" s="57">
        <f t="shared" si="103"/>
        <v>0</v>
      </c>
      <c r="O789" s="57">
        <f t="shared" si="104"/>
        <v>3</v>
      </c>
      <c r="P789" s="57">
        <f t="shared" si="98"/>
        <v>11</v>
      </c>
      <c r="Q789" s="57">
        <f t="shared" si="99"/>
        <v>8</v>
      </c>
      <c r="R789" s="58">
        <f t="shared" si="100"/>
        <v>3</v>
      </c>
    </row>
    <row r="790" spans="1:18" ht="15" hidden="1" customHeight="1" x14ac:dyDescent="0.25">
      <c r="A790" s="100">
        <v>41022</v>
      </c>
      <c r="B790" s="66" t="s">
        <v>73</v>
      </c>
      <c r="C790" s="56">
        <v>1815</v>
      </c>
      <c r="D790" s="56">
        <v>1830</v>
      </c>
      <c r="E790" s="57" t="s">
        <v>27</v>
      </c>
      <c r="F790" s="57" t="s">
        <v>61</v>
      </c>
      <c r="G790" s="101">
        <v>2</v>
      </c>
      <c r="H790" s="101">
        <v>0</v>
      </c>
      <c r="I790" s="101">
        <v>0</v>
      </c>
      <c r="J790" s="101">
        <v>2</v>
      </c>
      <c r="K790" s="57">
        <f t="shared" si="97"/>
        <v>4</v>
      </c>
      <c r="L790" s="57">
        <f t="shared" si="101"/>
        <v>2</v>
      </c>
      <c r="M790" s="57">
        <f t="shared" si="102"/>
        <v>0</v>
      </c>
      <c r="N790" s="57">
        <f t="shared" si="103"/>
        <v>0</v>
      </c>
      <c r="O790" s="57">
        <f t="shared" si="104"/>
        <v>1</v>
      </c>
      <c r="P790" s="57">
        <f t="shared" si="98"/>
        <v>3</v>
      </c>
      <c r="Q790" s="57">
        <f t="shared" si="99"/>
        <v>2</v>
      </c>
      <c r="R790" s="58">
        <f t="shared" si="100"/>
        <v>1</v>
      </c>
    </row>
    <row r="791" spans="1:18" ht="15" hidden="1" customHeight="1" x14ac:dyDescent="0.25">
      <c r="A791" s="100">
        <v>41022</v>
      </c>
      <c r="B791" s="66" t="s">
        <v>73</v>
      </c>
      <c r="C791" s="56">
        <v>1830</v>
      </c>
      <c r="D791" s="56">
        <v>1845</v>
      </c>
      <c r="E791" s="57" t="s">
        <v>27</v>
      </c>
      <c r="F791" s="57" t="s">
        <v>61</v>
      </c>
      <c r="G791" s="101">
        <v>5</v>
      </c>
      <c r="H791" s="101">
        <v>1</v>
      </c>
      <c r="I791" s="101">
        <v>0</v>
      </c>
      <c r="J791" s="101">
        <v>3</v>
      </c>
      <c r="K791" s="57">
        <f t="shared" si="97"/>
        <v>9</v>
      </c>
      <c r="L791" s="57">
        <f t="shared" si="101"/>
        <v>5</v>
      </c>
      <c r="M791" s="57">
        <f t="shared" si="102"/>
        <v>2</v>
      </c>
      <c r="N791" s="57">
        <f t="shared" si="103"/>
        <v>0</v>
      </c>
      <c r="O791" s="57">
        <f t="shared" si="104"/>
        <v>2</v>
      </c>
      <c r="P791" s="57">
        <f t="shared" si="98"/>
        <v>9</v>
      </c>
      <c r="Q791" s="57">
        <f t="shared" si="99"/>
        <v>7</v>
      </c>
      <c r="R791" s="58">
        <f t="shared" si="100"/>
        <v>2</v>
      </c>
    </row>
    <row r="792" spans="1:18" ht="15" hidden="1" customHeight="1" x14ac:dyDescent="0.25">
      <c r="A792" s="100">
        <v>41022</v>
      </c>
      <c r="B792" s="66" t="s">
        <v>73</v>
      </c>
      <c r="C792" s="56">
        <v>1845</v>
      </c>
      <c r="D792" s="56">
        <v>1900</v>
      </c>
      <c r="E792" s="57" t="s">
        <v>27</v>
      </c>
      <c r="F792" s="57" t="s">
        <v>61</v>
      </c>
      <c r="G792" s="101">
        <v>8</v>
      </c>
      <c r="H792" s="101">
        <v>1</v>
      </c>
      <c r="I792" s="101">
        <v>0</v>
      </c>
      <c r="J792" s="101">
        <v>1</v>
      </c>
      <c r="K792" s="57">
        <f t="shared" si="97"/>
        <v>10</v>
      </c>
      <c r="L792" s="57">
        <f t="shared" si="101"/>
        <v>8</v>
      </c>
      <c r="M792" s="57">
        <f t="shared" si="102"/>
        <v>2</v>
      </c>
      <c r="N792" s="57">
        <f t="shared" si="103"/>
        <v>0</v>
      </c>
      <c r="O792" s="57">
        <f t="shared" si="104"/>
        <v>1</v>
      </c>
      <c r="P792" s="57">
        <f t="shared" si="98"/>
        <v>11</v>
      </c>
      <c r="Q792" s="57">
        <f t="shared" si="99"/>
        <v>10</v>
      </c>
      <c r="R792" s="58">
        <f t="shared" si="100"/>
        <v>1</v>
      </c>
    </row>
    <row r="793" spans="1:18" ht="15" hidden="1" customHeight="1" x14ac:dyDescent="0.25">
      <c r="A793" s="100">
        <v>41022</v>
      </c>
      <c r="B793" s="66" t="s">
        <v>73</v>
      </c>
      <c r="C793" s="56">
        <v>1900</v>
      </c>
      <c r="D793" s="56">
        <v>1915</v>
      </c>
      <c r="E793" s="57" t="s">
        <v>27</v>
      </c>
      <c r="F793" s="57" t="s">
        <v>61</v>
      </c>
      <c r="G793" s="101">
        <v>3</v>
      </c>
      <c r="H793" s="101">
        <v>0</v>
      </c>
      <c r="I793" s="101">
        <v>0</v>
      </c>
      <c r="J793" s="101">
        <v>2</v>
      </c>
      <c r="K793" s="57">
        <f t="shared" ref="K793:K856" si="105">SUM(G793:J793)</f>
        <v>5</v>
      </c>
      <c r="L793" s="57">
        <f t="shared" si="101"/>
        <v>3</v>
      </c>
      <c r="M793" s="57">
        <f t="shared" si="102"/>
        <v>0</v>
      </c>
      <c r="N793" s="57">
        <f t="shared" si="103"/>
        <v>0</v>
      </c>
      <c r="O793" s="57">
        <f t="shared" si="104"/>
        <v>1</v>
      </c>
      <c r="P793" s="57">
        <f t="shared" ref="P793:P856" si="106">SUM(L793:O793)</f>
        <v>4</v>
      </c>
      <c r="Q793" s="57">
        <f t="shared" si="99"/>
        <v>3</v>
      </c>
      <c r="R793" s="58">
        <f t="shared" si="100"/>
        <v>1</v>
      </c>
    </row>
    <row r="794" spans="1:18" ht="15" hidden="1" customHeight="1" x14ac:dyDescent="0.25">
      <c r="A794" s="100">
        <v>41022</v>
      </c>
      <c r="B794" s="66" t="s">
        <v>73</v>
      </c>
      <c r="C794" s="56">
        <v>1915</v>
      </c>
      <c r="D794" s="56">
        <v>1930</v>
      </c>
      <c r="E794" s="57" t="s">
        <v>27</v>
      </c>
      <c r="F794" s="57" t="s">
        <v>61</v>
      </c>
      <c r="G794" s="101">
        <v>2</v>
      </c>
      <c r="H794" s="101">
        <v>0</v>
      </c>
      <c r="I794" s="101">
        <v>0</v>
      </c>
      <c r="J794" s="101">
        <v>3</v>
      </c>
      <c r="K794" s="57">
        <f t="shared" si="105"/>
        <v>5</v>
      </c>
      <c r="L794" s="57">
        <f t="shared" si="101"/>
        <v>2</v>
      </c>
      <c r="M794" s="57">
        <f t="shared" si="102"/>
        <v>0</v>
      </c>
      <c r="N794" s="57">
        <f t="shared" si="103"/>
        <v>0</v>
      </c>
      <c r="O794" s="57">
        <f t="shared" si="104"/>
        <v>2</v>
      </c>
      <c r="P794" s="57">
        <f t="shared" si="106"/>
        <v>4</v>
      </c>
      <c r="Q794" s="57">
        <f t="shared" si="99"/>
        <v>2</v>
      </c>
      <c r="R794" s="58">
        <f t="shared" si="100"/>
        <v>2</v>
      </c>
    </row>
    <row r="795" spans="1:18" ht="15" hidden="1" customHeight="1" x14ac:dyDescent="0.25">
      <c r="A795" s="100">
        <v>41022</v>
      </c>
      <c r="B795" s="66" t="s">
        <v>73</v>
      </c>
      <c r="C795" s="56">
        <v>1930</v>
      </c>
      <c r="D795" s="56">
        <v>1945</v>
      </c>
      <c r="E795" s="57" t="s">
        <v>27</v>
      </c>
      <c r="F795" s="57" t="s">
        <v>61</v>
      </c>
      <c r="G795" s="101">
        <v>5</v>
      </c>
      <c r="H795" s="101">
        <v>0</v>
      </c>
      <c r="I795" s="101">
        <v>0</v>
      </c>
      <c r="J795" s="101">
        <v>4</v>
      </c>
      <c r="K795" s="57">
        <f t="shared" si="105"/>
        <v>9</v>
      </c>
      <c r="L795" s="57">
        <f t="shared" si="101"/>
        <v>5</v>
      </c>
      <c r="M795" s="57">
        <f t="shared" si="102"/>
        <v>0</v>
      </c>
      <c r="N795" s="57">
        <f t="shared" si="103"/>
        <v>0</v>
      </c>
      <c r="O795" s="57">
        <f t="shared" si="104"/>
        <v>2</v>
      </c>
      <c r="P795" s="57">
        <f t="shared" si="106"/>
        <v>7</v>
      </c>
      <c r="Q795" s="57">
        <f t="shared" si="99"/>
        <v>5</v>
      </c>
      <c r="R795" s="58">
        <f t="shared" si="100"/>
        <v>2</v>
      </c>
    </row>
    <row r="796" spans="1:18" ht="15" hidden="1" customHeight="1" x14ac:dyDescent="0.25">
      <c r="A796" s="100">
        <v>41022</v>
      </c>
      <c r="B796" s="66" t="s">
        <v>73</v>
      </c>
      <c r="C796" s="56">
        <v>1945</v>
      </c>
      <c r="D796" s="56">
        <v>2000</v>
      </c>
      <c r="E796" s="57" t="s">
        <v>27</v>
      </c>
      <c r="F796" s="57" t="s">
        <v>61</v>
      </c>
      <c r="G796" s="101">
        <v>2</v>
      </c>
      <c r="H796" s="101">
        <v>0</v>
      </c>
      <c r="I796" s="101">
        <v>0</v>
      </c>
      <c r="J796" s="101">
        <v>1</v>
      </c>
      <c r="K796" s="57">
        <f t="shared" si="105"/>
        <v>3</v>
      </c>
      <c r="L796" s="57">
        <f t="shared" si="101"/>
        <v>2</v>
      </c>
      <c r="M796" s="57">
        <f t="shared" si="102"/>
        <v>0</v>
      </c>
      <c r="N796" s="57">
        <f t="shared" si="103"/>
        <v>0</v>
      </c>
      <c r="O796" s="57">
        <f t="shared" si="104"/>
        <v>1</v>
      </c>
      <c r="P796" s="57">
        <f t="shared" si="106"/>
        <v>3</v>
      </c>
      <c r="Q796" s="57">
        <f t="shared" si="99"/>
        <v>2</v>
      </c>
      <c r="R796" s="58">
        <f t="shared" si="100"/>
        <v>1</v>
      </c>
    </row>
    <row r="797" spans="1:18" ht="15" hidden="1" customHeight="1" x14ac:dyDescent="0.25">
      <c r="A797" s="102">
        <v>41022</v>
      </c>
      <c r="B797" s="59" t="s">
        <v>73</v>
      </c>
      <c r="C797" s="60">
        <v>500</v>
      </c>
      <c r="D797" s="60">
        <v>515</v>
      </c>
      <c r="E797" s="31" t="s">
        <v>29</v>
      </c>
      <c r="F797" s="31" t="s">
        <v>62</v>
      </c>
      <c r="G797" s="103">
        <v>0</v>
      </c>
      <c r="H797" s="103">
        <v>0</v>
      </c>
      <c r="I797" s="103">
        <v>0</v>
      </c>
      <c r="J797" s="103">
        <v>0</v>
      </c>
      <c r="K797" s="31">
        <f t="shared" si="105"/>
        <v>0</v>
      </c>
      <c r="L797" s="31">
        <f t="shared" si="101"/>
        <v>0</v>
      </c>
      <c r="M797" s="31">
        <f t="shared" si="102"/>
        <v>0</v>
      </c>
      <c r="N797" s="31">
        <f t="shared" si="103"/>
        <v>0</v>
      </c>
      <c r="O797" s="31">
        <f t="shared" si="104"/>
        <v>0</v>
      </c>
      <c r="P797" s="31">
        <f t="shared" si="106"/>
        <v>0</v>
      </c>
      <c r="Q797" s="31">
        <f t="shared" si="99"/>
        <v>0</v>
      </c>
      <c r="R797" s="61">
        <f>O797</f>
        <v>0</v>
      </c>
    </row>
    <row r="798" spans="1:18" ht="15" hidden="1" customHeight="1" x14ac:dyDescent="0.25">
      <c r="A798" s="102">
        <v>41022</v>
      </c>
      <c r="B798" s="59" t="s">
        <v>73</v>
      </c>
      <c r="C798" s="60">
        <v>515</v>
      </c>
      <c r="D798" s="60">
        <v>530</v>
      </c>
      <c r="E798" s="31" t="s">
        <v>29</v>
      </c>
      <c r="F798" s="31" t="s">
        <v>62</v>
      </c>
      <c r="G798" s="103">
        <v>0</v>
      </c>
      <c r="H798" s="103">
        <v>0</v>
      </c>
      <c r="I798" s="103">
        <v>0</v>
      </c>
      <c r="J798" s="103">
        <v>0</v>
      </c>
      <c r="K798" s="31">
        <f t="shared" si="105"/>
        <v>0</v>
      </c>
      <c r="L798" s="31">
        <f t="shared" si="101"/>
        <v>0</v>
      </c>
      <c r="M798" s="31">
        <f t="shared" si="102"/>
        <v>0</v>
      </c>
      <c r="N798" s="31">
        <f t="shared" si="103"/>
        <v>0</v>
      </c>
      <c r="O798" s="31">
        <f t="shared" si="104"/>
        <v>0</v>
      </c>
      <c r="P798" s="31">
        <f t="shared" si="106"/>
        <v>0</v>
      </c>
      <c r="Q798" s="31">
        <f t="shared" si="99"/>
        <v>0</v>
      </c>
      <c r="R798" s="61">
        <f t="shared" ref="R798:R856" si="107">O798</f>
        <v>0</v>
      </c>
    </row>
    <row r="799" spans="1:18" ht="15" hidden="1" customHeight="1" x14ac:dyDescent="0.25">
      <c r="A799" s="102">
        <v>41022</v>
      </c>
      <c r="B799" s="59" t="s">
        <v>73</v>
      </c>
      <c r="C799" s="60">
        <v>530</v>
      </c>
      <c r="D799" s="60">
        <v>545</v>
      </c>
      <c r="E799" s="31" t="s">
        <v>29</v>
      </c>
      <c r="F799" s="31" t="s">
        <v>62</v>
      </c>
      <c r="G799" s="103">
        <v>0</v>
      </c>
      <c r="H799" s="103">
        <v>0</v>
      </c>
      <c r="I799" s="103">
        <v>0</v>
      </c>
      <c r="J799" s="103">
        <v>0</v>
      </c>
      <c r="K799" s="31">
        <f t="shared" si="105"/>
        <v>0</v>
      </c>
      <c r="L799" s="31">
        <f t="shared" si="101"/>
        <v>0</v>
      </c>
      <c r="M799" s="31">
        <f t="shared" si="102"/>
        <v>0</v>
      </c>
      <c r="N799" s="31">
        <f t="shared" si="103"/>
        <v>0</v>
      </c>
      <c r="O799" s="31">
        <f t="shared" si="104"/>
        <v>0</v>
      </c>
      <c r="P799" s="31">
        <f t="shared" si="106"/>
        <v>0</v>
      </c>
      <c r="Q799" s="31">
        <f t="shared" si="99"/>
        <v>0</v>
      </c>
      <c r="R799" s="61">
        <f t="shared" si="107"/>
        <v>0</v>
      </c>
    </row>
    <row r="800" spans="1:18" ht="15" hidden="1" customHeight="1" x14ac:dyDescent="0.25">
      <c r="A800" s="102">
        <v>41022</v>
      </c>
      <c r="B800" s="59" t="s">
        <v>73</v>
      </c>
      <c r="C800" s="60">
        <v>545</v>
      </c>
      <c r="D800" s="60">
        <v>600</v>
      </c>
      <c r="E800" s="31" t="s">
        <v>29</v>
      </c>
      <c r="F800" s="31" t="s">
        <v>62</v>
      </c>
      <c r="G800" s="103">
        <v>0</v>
      </c>
      <c r="H800" s="103">
        <v>0</v>
      </c>
      <c r="I800" s="103">
        <v>0</v>
      </c>
      <c r="J800" s="103">
        <v>0</v>
      </c>
      <c r="K800" s="31">
        <f t="shared" si="105"/>
        <v>0</v>
      </c>
      <c r="L800" s="31">
        <f t="shared" si="101"/>
        <v>0</v>
      </c>
      <c r="M800" s="31">
        <f t="shared" si="102"/>
        <v>0</v>
      </c>
      <c r="N800" s="31">
        <f t="shared" si="103"/>
        <v>0</v>
      </c>
      <c r="O800" s="31">
        <f t="shared" si="104"/>
        <v>0</v>
      </c>
      <c r="P800" s="31">
        <f t="shared" si="106"/>
        <v>0</v>
      </c>
      <c r="Q800" s="31">
        <f t="shared" si="99"/>
        <v>0</v>
      </c>
      <c r="R800" s="61">
        <f t="shared" si="107"/>
        <v>0</v>
      </c>
    </row>
    <row r="801" spans="1:18" ht="15" hidden="1" customHeight="1" x14ac:dyDescent="0.25">
      <c r="A801" s="102">
        <v>41022</v>
      </c>
      <c r="B801" s="59" t="s">
        <v>73</v>
      </c>
      <c r="C801" s="60">
        <v>600</v>
      </c>
      <c r="D801" s="60">
        <v>615</v>
      </c>
      <c r="E801" s="31" t="s">
        <v>29</v>
      </c>
      <c r="F801" s="31" t="s">
        <v>62</v>
      </c>
      <c r="G801" s="103">
        <v>1</v>
      </c>
      <c r="H801" s="103">
        <v>0</v>
      </c>
      <c r="I801" s="103">
        <v>1</v>
      </c>
      <c r="J801" s="103">
        <v>2</v>
      </c>
      <c r="K801" s="31">
        <f t="shared" si="105"/>
        <v>4</v>
      </c>
      <c r="L801" s="31">
        <f t="shared" si="101"/>
        <v>1</v>
      </c>
      <c r="M801" s="31">
        <f t="shared" si="102"/>
        <v>0</v>
      </c>
      <c r="N801" s="31">
        <f t="shared" si="103"/>
        <v>3</v>
      </c>
      <c r="O801" s="31">
        <f t="shared" si="104"/>
        <v>1</v>
      </c>
      <c r="P801" s="31">
        <f t="shared" si="106"/>
        <v>5</v>
      </c>
      <c r="Q801" s="31">
        <f t="shared" ref="Q801:Q864" si="108">SUM(L801:N801)</f>
        <v>4</v>
      </c>
      <c r="R801" s="61">
        <f t="shared" si="107"/>
        <v>1</v>
      </c>
    </row>
    <row r="802" spans="1:18" ht="15" hidden="1" customHeight="1" x14ac:dyDescent="0.25">
      <c r="A802" s="102">
        <v>41022</v>
      </c>
      <c r="B802" s="59" t="s">
        <v>73</v>
      </c>
      <c r="C802" s="60">
        <v>615</v>
      </c>
      <c r="D802" s="60">
        <v>630</v>
      </c>
      <c r="E802" s="31" t="s">
        <v>29</v>
      </c>
      <c r="F802" s="31" t="s">
        <v>62</v>
      </c>
      <c r="G802" s="103">
        <v>2</v>
      </c>
      <c r="H802" s="103">
        <v>0</v>
      </c>
      <c r="I802" s="103">
        <v>0</v>
      </c>
      <c r="J802" s="103">
        <v>1</v>
      </c>
      <c r="K802" s="31">
        <f t="shared" si="105"/>
        <v>3</v>
      </c>
      <c r="L802" s="31">
        <f t="shared" si="101"/>
        <v>2</v>
      </c>
      <c r="M802" s="31">
        <f t="shared" si="102"/>
        <v>0</v>
      </c>
      <c r="N802" s="31">
        <f t="shared" si="103"/>
        <v>0</v>
      </c>
      <c r="O802" s="31">
        <f t="shared" si="104"/>
        <v>1</v>
      </c>
      <c r="P802" s="31">
        <f t="shared" si="106"/>
        <v>3</v>
      </c>
      <c r="Q802" s="31">
        <f t="shared" si="108"/>
        <v>2</v>
      </c>
      <c r="R802" s="61">
        <f t="shared" si="107"/>
        <v>1</v>
      </c>
    </row>
    <row r="803" spans="1:18" ht="15" hidden="1" customHeight="1" x14ac:dyDescent="0.25">
      <c r="A803" s="102">
        <v>41022</v>
      </c>
      <c r="B803" s="59" t="s">
        <v>73</v>
      </c>
      <c r="C803" s="60">
        <v>630</v>
      </c>
      <c r="D803" s="60">
        <v>645</v>
      </c>
      <c r="E803" s="31" t="s">
        <v>29</v>
      </c>
      <c r="F803" s="31" t="s">
        <v>62</v>
      </c>
      <c r="G803" s="103">
        <v>4</v>
      </c>
      <c r="H803" s="103">
        <v>0</v>
      </c>
      <c r="I803" s="103">
        <v>0</v>
      </c>
      <c r="J803" s="103">
        <v>6</v>
      </c>
      <c r="K803" s="31">
        <f t="shared" si="105"/>
        <v>10</v>
      </c>
      <c r="L803" s="31">
        <f t="shared" si="101"/>
        <v>4</v>
      </c>
      <c r="M803" s="31">
        <f t="shared" si="102"/>
        <v>0</v>
      </c>
      <c r="N803" s="31">
        <f t="shared" si="103"/>
        <v>0</v>
      </c>
      <c r="O803" s="31">
        <f t="shared" si="104"/>
        <v>3</v>
      </c>
      <c r="P803" s="31">
        <f t="shared" si="106"/>
        <v>7</v>
      </c>
      <c r="Q803" s="31">
        <f t="shared" si="108"/>
        <v>4</v>
      </c>
      <c r="R803" s="61">
        <f t="shared" si="107"/>
        <v>3</v>
      </c>
    </row>
    <row r="804" spans="1:18" ht="15" hidden="1" customHeight="1" x14ac:dyDescent="0.25">
      <c r="A804" s="102">
        <v>41022</v>
      </c>
      <c r="B804" s="59" t="s">
        <v>73</v>
      </c>
      <c r="C804" s="60">
        <v>645</v>
      </c>
      <c r="D804" s="60">
        <v>700</v>
      </c>
      <c r="E804" s="31" t="s">
        <v>29</v>
      </c>
      <c r="F804" s="31" t="s">
        <v>62</v>
      </c>
      <c r="G804" s="103">
        <v>5</v>
      </c>
      <c r="H804" s="103">
        <v>0</v>
      </c>
      <c r="I804" s="103">
        <v>0</v>
      </c>
      <c r="J804" s="103">
        <v>3</v>
      </c>
      <c r="K804" s="31">
        <f t="shared" si="105"/>
        <v>8</v>
      </c>
      <c r="L804" s="31">
        <f t="shared" si="101"/>
        <v>5</v>
      </c>
      <c r="M804" s="31">
        <f t="shared" si="102"/>
        <v>0</v>
      </c>
      <c r="N804" s="31">
        <f t="shared" si="103"/>
        <v>0</v>
      </c>
      <c r="O804" s="31">
        <f t="shared" si="104"/>
        <v>2</v>
      </c>
      <c r="P804" s="31">
        <f t="shared" si="106"/>
        <v>7</v>
      </c>
      <c r="Q804" s="31">
        <f t="shared" si="108"/>
        <v>5</v>
      </c>
      <c r="R804" s="61">
        <f t="shared" si="107"/>
        <v>2</v>
      </c>
    </row>
    <row r="805" spans="1:18" ht="15" hidden="1" customHeight="1" x14ac:dyDescent="0.25">
      <c r="A805" s="102">
        <v>41022</v>
      </c>
      <c r="B805" s="59" t="s">
        <v>73</v>
      </c>
      <c r="C805" s="60">
        <v>700</v>
      </c>
      <c r="D805" s="60">
        <v>715</v>
      </c>
      <c r="E805" s="31" t="s">
        <v>29</v>
      </c>
      <c r="F805" s="31" t="s">
        <v>62</v>
      </c>
      <c r="G805" s="103">
        <v>5</v>
      </c>
      <c r="H805" s="103">
        <v>0</v>
      </c>
      <c r="I805" s="103">
        <v>1</v>
      </c>
      <c r="J805" s="103">
        <v>6</v>
      </c>
      <c r="K805" s="31">
        <f t="shared" si="105"/>
        <v>12</v>
      </c>
      <c r="L805" s="31">
        <f t="shared" si="101"/>
        <v>5</v>
      </c>
      <c r="M805" s="31">
        <f t="shared" si="102"/>
        <v>0</v>
      </c>
      <c r="N805" s="31">
        <f t="shared" si="103"/>
        <v>3</v>
      </c>
      <c r="O805" s="31">
        <f t="shared" si="104"/>
        <v>3</v>
      </c>
      <c r="P805" s="31">
        <f t="shared" si="106"/>
        <v>11</v>
      </c>
      <c r="Q805" s="31">
        <f t="shared" si="108"/>
        <v>8</v>
      </c>
      <c r="R805" s="61">
        <f t="shared" si="107"/>
        <v>3</v>
      </c>
    </row>
    <row r="806" spans="1:18" ht="15" hidden="1" customHeight="1" x14ac:dyDescent="0.25">
      <c r="A806" s="102">
        <v>41022</v>
      </c>
      <c r="B806" s="59" t="s">
        <v>73</v>
      </c>
      <c r="C806" s="60">
        <v>715</v>
      </c>
      <c r="D806" s="60">
        <v>730</v>
      </c>
      <c r="E806" s="31" t="s">
        <v>29</v>
      </c>
      <c r="F806" s="31" t="s">
        <v>62</v>
      </c>
      <c r="G806" s="103">
        <v>4</v>
      </c>
      <c r="H806" s="103">
        <v>0</v>
      </c>
      <c r="I806" s="103">
        <v>1</v>
      </c>
      <c r="J806" s="103">
        <v>12</v>
      </c>
      <c r="K806" s="31">
        <f t="shared" si="105"/>
        <v>17</v>
      </c>
      <c r="L806" s="31">
        <f t="shared" si="101"/>
        <v>4</v>
      </c>
      <c r="M806" s="31">
        <f t="shared" si="102"/>
        <v>0</v>
      </c>
      <c r="N806" s="31">
        <f t="shared" si="103"/>
        <v>3</v>
      </c>
      <c r="O806" s="31">
        <f t="shared" si="104"/>
        <v>6</v>
      </c>
      <c r="P806" s="31">
        <f t="shared" si="106"/>
        <v>13</v>
      </c>
      <c r="Q806" s="31">
        <f t="shared" si="108"/>
        <v>7</v>
      </c>
      <c r="R806" s="61">
        <f t="shared" si="107"/>
        <v>6</v>
      </c>
    </row>
    <row r="807" spans="1:18" ht="15" hidden="1" customHeight="1" x14ac:dyDescent="0.25">
      <c r="A807" s="102">
        <v>41022</v>
      </c>
      <c r="B807" s="59" t="s">
        <v>73</v>
      </c>
      <c r="C807" s="60">
        <v>730</v>
      </c>
      <c r="D807" s="60">
        <v>745</v>
      </c>
      <c r="E807" s="31" t="s">
        <v>29</v>
      </c>
      <c r="F807" s="31" t="s">
        <v>62</v>
      </c>
      <c r="G807" s="103">
        <v>14</v>
      </c>
      <c r="H807" s="103">
        <v>0</v>
      </c>
      <c r="I807" s="103">
        <v>1</v>
      </c>
      <c r="J807" s="103">
        <v>3</v>
      </c>
      <c r="K807" s="31">
        <f t="shared" si="105"/>
        <v>18</v>
      </c>
      <c r="L807" s="31">
        <f t="shared" si="101"/>
        <v>14</v>
      </c>
      <c r="M807" s="31">
        <f t="shared" si="102"/>
        <v>0</v>
      </c>
      <c r="N807" s="31">
        <f t="shared" si="103"/>
        <v>3</v>
      </c>
      <c r="O807" s="31">
        <f t="shared" si="104"/>
        <v>2</v>
      </c>
      <c r="P807" s="31">
        <f t="shared" si="106"/>
        <v>19</v>
      </c>
      <c r="Q807" s="31">
        <f t="shared" si="108"/>
        <v>17</v>
      </c>
      <c r="R807" s="61">
        <f t="shared" si="107"/>
        <v>2</v>
      </c>
    </row>
    <row r="808" spans="1:18" ht="15" hidden="1" customHeight="1" x14ac:dyDescent="0.25">
      <c r="A808" s="102">
        <v>41022</v>
      </c>
      <c r="B808" s="59" t="s">
        <v>73</v>
      </c>
      <c r="C808" s="60">
        <v>745</v>
      </c>
      <c r="D808" s="60">
        <v>800</v>
      </c>
      <c r="E808" s="31" t="s">
        <v>29</v>
      </c>
      <c r="F808" s="31" t="s">
        <v>62</v>
      </c>
      <c r="G808" s="103">
        <v>7</v>
      </c>
      <c r="H808" s="103">
        <v>0</v>
      </c>
      <c r="I808" s="103">
        <v>1</v>
      </c>
      <c r="J808" s="103">
        <v>2</v>
      </c>
      <c r="K808" s="31">
        <f t="shared" si="105"/>
        <v>10</v>
      </c>
      <c r="L808" s="31">
        <f t="shared" si="101"/>
        <v>7</v>
      </c>
      <c r="M808" s="31">
        <f t="shared" si="102"/>
        <v>0</v>
      </c>
      <c r="N808" s="31">
        <f t="shared" si="103"/>
        <v>3</v>
      </c>
      <c r="O808" s="31">
        <f t="shared" si="104"/>
        <v>1</v>
      </c>
      <c r="P808" s="31">
        <f t="shared" si="106"/>
        <v>11</v>
      </c>
      <c r="Q808" s="31">
        <f t="shared" si="108"/>
        <v>10</v>
      </c>
      <c r="R808" s="61">
        <f t="shared" si="107"/>
        <v>1</v>
      </c>
    </row>
    <row r="809" spans="1:18" ht="15" hidden="1" customHeight="1" x14ac:dyDescent="0.25">
      <c r="A809" s="102">
        <v>41022</v>
      </c>
      <c r="B809" s="59" t="s">
        <v>73</v>
      </c>
      <c r="C809" s="60">
        <v>800</v>
      </c>
      <c r="D809" s="60">
        <v>815</v>
      </c>
      <c r="E809" s="31" t="s">
        <v>29</v>
      </c>
      <c r="F809" s="31" t="s">
        <v>62</v>
      </c>
      <c r="G809" s="103">
        <v>9</v>
      </c>
      <c r="H809" s="103">
        <v>1</v>
      </c>
      <c r="I809" s="103">
        <v>1</v>
      </c>
      <c r="J809" s="103">
        <v>1</v>
      </c>
      <c r="K809" s="31">
        <f t="shared" si="105"/>
        <v>12</v>
      </c>
      <c r="L809" s="31">
        <f t="shared" si="101"/>
        <v>9</v>
      </c>
      <c r="M809" s="31">
        <f t="shared" si="102"/>
        <v>2</v>
      </c>
      <c r="N809" s="31">
        <f t="shared" si="103"/>
        <v>3</v>
      </c>
      <c r="O809" s="31">
        <f t="shared" si="104"/>
        <v>1</v>
      </c>
      <c r="P809" s="31">
        <f t="shared" si="106"/>
        <v>15</v>
      </c>
      <c r="Q809" s="31">
        <f t="shared" si="108"/>
        <v>14</v>
      </c>
      <c r="R809" s="61">
        <f t="shared" si="107"/>
        <v>1</v>
      </c>
    </row>
    <row r="810" spans="1:18" ht="15" hidden="1" customHeight="1" x14ac:dyDescent="0.25">
      <c r="A810" s="102">
        <v>41022</v>
      </c>
      <c r="B810" s="59" t="s">
        <v>73</v>
      </c>
      <c r="C810" s="60">
        <v>815</v>
      </c>
      <c r="D810" s="60">
        <v>830</v>
      </c>
      <c r="E810" s="31" t="s">
        <v>29</v>
      </c>
      <c r="F810" s="31" t="s">
        <v>62</v>
      </c>
      <c r="G810" s="103">
        <v>11</v>
      </c>
      <c r="H810" s="103">
        <v>0</v>
      </c>
      <c r="I810" s="103">
        <v>2</v>
      </c>
      <c r="J810" s="103">
        <v>3</v>
      </c>
      <c r="K810" s="31">
        <f t="shared" si="105"/>
        <v>16</v>
      </c>
      <c r="L810" s="31">
        <f t="shared" si="101"/>
        <v>11</v>
      </c>
      <c r="M810" s="31">
        <f t="shared" si="102"/>
        <v>0</v>
      </c>
      <c r="N810" s="31">
        <f t="shared" si="103"/>
        <v>5</v>
      </c>
      <c r="O810" s="31">
        <f t="shared" si="104"/>
        <v>2</v>
      </c>
      <c r="P810" s="31">
        <f t="shared" si="106"/>
        <v>18</v>
      </c>
      <c r="Q810" s="31">
        <f t="shared" si="108"/>
        <v>16</v>
      </c>
      <c r="R810" s="61">
        <f t="shared" si="107"/>
        <v>2</v>
      </c>
    </row>
    <row r="811" spans="1:18" ht="15" hidden="1" customHeight="1" x14ac:dyDescent="0.25">
      <c r="A811" s="102">
        <v>41022</v>
      </c>
      <c r="B811" s="59" t="s">
        <v>73</v>
      </c>
      <c r="C811" s="60">
        <v>830</v>
      </c>
      <c r="D811" s="60">
        <v>845</v>
      </c>
      <c r="E811" s="31" t="s">
        <v>29</v>
      </c>
      <c r="F811" s="31" t="s">
        <v>62</v>
      </c>
      <c r="G811" s="103">
        <v>10</v>
      </c>
      <c r="H811" s="103">
        <v>0</v>
      </c>
      <c r="I811" s="103">
        <v>0</v>
      </c>
      <c r="J811" s="103">
        <v>5</v>
      </c>
      <c r="K811" s="31">
        <f t="shared" si="105"/>
        <v>15</v>
      </c>
      <c r="L811" s="31">
        <f t="shared" si="101"/>
        <v>10</v>
      </c>
      <c r="M811" s="31">
        <f t="shared" si="102"/>
        <v>0</v>
      </c>
      <c r="N811" s="31">
        <f t="shared" si="103"/>
        <v>0</v>
      </c>
      <c r="O811" s="31">
        <f t="shared" si="104"/>
        <v>3</v>
      </c>
      <c r="P811" s="31">
        <f t="shared" si="106"/>
        <v>13</v>
      </c>
      <c r="Q811" s="31">
        <f t="shared" si="108"/>
        <v>10</v>
      </c>
      <c r="R811" s="61">
        <f t="shared" si="107"/>
        <v>3</v>
      </c>
    </row>
    <row r="812" spans="1:18" ht="15" hidden="1" customHeight="1" x14ac:dyDescent="0.25">
      <c r="A812" s="102">
        <v>41022</v>
      </c>
      <c r="B812" s="59" t="s">
        <v>73</v>
      </c>
      <c r="C812" s="60">
        <v>845</v>
      </c>
      <c r="D812" s="60">
        <v>900</v>
      </c>
      <c r="E812" s="31" t="s">
        <v>29</v>
      </c>
      <c r="F812" s="31" t="s">
        <v>62</v>
      </c>
      <c r="G812" s="103">
        <v>11</v>
      </c>
      <c r="H812" s="103">
        <v>1</v>
      </c>
      <c r="I812" s="103">
        <v>0</v>
      </c>
      <c r="J812" s="103">
        <v>3</v>
      </c>
      <c r="K812" s="31">
        <f t="shared" si="105"/>
        <v>15</v>
      </c>
      <c r="L812" s="31">
        <f t="shared" si="101"/>
        <v>11</v>
      </c>
      <c r="M812" s="31">
        <f t="shared" si="102"/>
        <v>2</v>
      </c>
      <c r="N812" s="31">
        <f t="shared" si="103"/>
        <v>0</v>
      </c>
      <c r="O812" s="31">
        <f t="shared" si="104"/>
        <v>2</v>
      </c>
      <c r="P812" s="31">
        <f t="shared" si="106"/>
        <v>15</v>
      </c>
      <c r="Q812" s="31">
        <f t="shared" si="108"/>
        <v>13</v>
      </c>
      <c r="R812" s="61">
        <f t="shared" si="107"/>
        <v>2</v>
      </c>
    </row>
    <row r="813" spans="1:18" ht="15" hidden="1" customHeight="1" x14ac:dyDescent="0.25">
      <c r="A813" s="102">
        <v>41022</v>
      </c>
      <c r="B813" s="59" t="s">
        <v>73</v>
      </c>
      <c r="C813" s="60">
        <v>900</v>
      </c>
      <c r="D813" s="60">
        <v>915</v>
      </c>
      <c r="E813" s="31" t="s">
        <v>29</v>
      </c>
      <c r="F813" s="31" t="s">
        <v>62</v>
      </c>
      <c r="G813" s="103">
        <v>7</v>
      </c>
      <c r="H813" s="103">
        <v>1</v>
      </c>
      <c r="I813" s="103">
        <v>1</v>
      </c>
      <c r="J813" s="103">
        <v>3</v>
      </c>
      <c r="K813" s="31">
        <f t="shared" si="105"/>
        <v>12</v>
      </c>
      <c r="L813" s="31">
        <f t="shared" si="101"/>
        <v>7</v>
      </c>
      <c r="M813" s="31">
        <f t="shared" si="102"/>
        <v>2</v>
      </c>
      <c r="N813" s="31">
        <f t="shared" si="103"/>
        <v>3</v>
      </c>
      <c r="O813" s="31">
        <f t="shared" si="104"/>
        <v>2</v>
      </c>
      <c r="P813" s="31">
        <f t="shared" si="106"/>
        <v>14</v>
      </c>
      <c r="Q813" s="31">
        <f t="shared" si="108"/>
        <v>12</v>
      </c>
      <c r="R813" s="61">
        <f t="shared" si="107"/>
        <v>2</v>
      </c>
    </row>
    <row r="814" spans="1:18" ht="15" hidden="1" customHeight="1" x14ac:dyDescent="0.25">
      <c r="A814" s="102">
        <v>41022</v>
      </c>
      <c r="B814" s="59" t="s">
        <v>73</v>
      </c>
      <c r="C814" s="60">
        <v>915</v>
      </c>
      <c r="D814" s="60">
        <v>930</v>
      </c>
      <c r="E814" s="31" t="s">
        <v>29</v>
      </c>
      <c r="F814" s="31" t="s">
        <v>62</v>
      </c>
      <c r="G814" s="103">
        <v>3</v>
      </c>
      <c r="H814" s="103">
        <v>3</v>
      </c>
      <c r="I814" s="103">
        <v>1</v>
      </c>
      <c r="J814" s="103">
        <v>3</v>
      </c>
      <c r="K814" s="31">
        <f t="shared" si="105"/>
        <v>10</v>
      </c>
      <c r="L814" s="31">
        <f t="shared" si="101"/>
        <v>3</v>
      </c>
      <c r="M814" s="31">
        <f t="shared" si="102"/>
        <v>6</v>
      </c>
      <c r="N814" s="31">
        <f t="shared" si="103"/>
        <v>3</v>
      </c>
      <c r="O814" s="31">
        <f t="shared" si="104"/>
        <v>2</v>
      </c>
      <c r="P814" s="31">
        <f t="shared" si="106"/>
        <v>14</v>
      </c>
      <c r="Q814" s="31">
        <f t="shared" si="108"/>
        <v>12</v>
      </c>
      <c r="R814" s="61">
        <f t="shared" si="107"/>
        <v>2</v>
      </c>
    </row>
    <row r="815" spans="1:18" ht="15" hidden="1" customHeight="1" x14ac:dyDescent="0.25">
      <c r="A815" s="102">
        <v>41022</v>
      </c>
      <c r="B815" s="59" t="s">
        <v>73</v>
      </c>
      <c r="C815" s="60">
        <v>930</v>
      </c>
      <c r="D815" s="60">
        <v>945</v>
      </c>
      <c r="E815" s="31" t="s">
        <v>29</v>
      </c>
      <c r="F815" s="31" t="s">
        <v>62</v>
      </c>
      <c r="G815" s="103">
        <v>9</v>
      </c>
      <c r="H815" s="103">
        <v>1</v>
      </c>
      <c r="I815" s="103">
        <v>3</v>
      </c>
      <c r="J815" s="103">
        <v>14</v>
      </c>
      <c r="K815" s="31">
        <f t="shared" si="105"/>
        <v>27</v>
      </c>
      <c r="L815" s="31">
        <f t="shared" si="101"/>
        <v>9</v>
      </c>
      <c r="M815" s="31">
        <f t="shared" si="102"/>
        <v>2</v>
      </c>
      <c r="N815" s="31">
        <f t="shared" si="103"/>
        <v>8</v>
      </c>
      <c r="O815" s="31">
        <f t="shared" si="104"/>
        <v>7</v>
      </c>
      <c r="P815" s="31">
        <f t="shared" si="106"/>
        <v>26</v>
      </c>
      <c r="Q815" s="31">
        <f t="shared" si="108"/>
        <v>19</v>
      </c>
      <c r="R815" s="61">
        <f t="shared" si="107"/>
        <v>7</v>
      </c>
    </row>
    <row r="816" spans="1:18" ht="15" hidden="1" customHeight="1" x14ac:dyDescent="0.25">
      <c r="A816" s="102">
        <v>41022</v>
      </c>
      <c r="B816" s="59" t="s">
        <v>73</v>
      </c>
      <c r="C816" s="60">
        <v>945</v>
      </c>
      <c r="D816" s="60">
        <v>1000</v>
      </c>
      <c r="E816" s="31" t="s">
        <v>29</v>
      </c>
      <c r="F816" s="31" t="s">
        <v>62</v>
      </c>
      <c r="G816" s="103">
        <v>10</v>
      </c>
      <c r="H816" s="103">
        <v>1</v>
      </c>
      <c r="I816" s="103">
        <v>1</v>
      </c>
      <c r="J816" s="103">
        <v>2</v>
      </c>
      <c r="K816" s="31">
        <f t="shared" si="105"/>
        <v>14</v>
      </c>
      <c r="L816" s="31">
        <f t="shared" si="101"/>
        <v>10</v>
      </c>
      <c r="M816" s="31">
        <f t="shared" si="102"/>
        <v>2</v>
      </c>
      <c r="N816" s="31">
        <f t="shared" si="103"/>
        <v>3</v>
      </c>
      <c r="O816" s="31">
        <f t="shared" si="104"/>
        <v>1</v>
      </c>
      <c r="P816" s="31">
        <f t="shared" si="106"/>
        <v>16</v>
      </c>
      <c r="Q816" s="31">
        <f t="shared" si="108"/>
        <v>15</v>
      </c>
      <c r="R816" s="61">
        <f t="shared" si="107"/>
        <v>1</v>
      </c>
    </row>
    <row r="817" spans="1:18" ht="15" hidden="1" customHeight="1" x14ac:dyDescent="0.25">
      <c r="A817" s="102">
        <v>41022</v>
      </c>
      <c r="B817" s="59" t="s">
        <v>73</v>
      </c>
      <c r="C817" s="60">
        <v>1000</v>
      </c>
      <c r="D817" s="60">
        <v>1015</v>
      </c>
      <c r="E817" s="31" t="s">
        <v>29</v>
      </c>
      <c r="F817" s="31" t="s">
        <v>62</v>
      </c>
      <c r="G817" s="103">
        <v>7</v>
      </c>
      <c r="H817" s="103">
        <v>0</v>
      </c>
      <c r="I817" s="103">
        <v>1</v>
      </c>
      <c r="J817" s="103">
        <v>6</v>
      </c>
      <c r="K817" s="31">
        <f t="shared" si="105"/>
        <v>14</v>
      </c>
      <c r="L817" s="31">
        <f t="shared" si="101"/>
        <v>7</v>
      </c>
      <c r="M817" s="31">
        <f t="shared" si="102"/>
        <v>0</v>
      </c>
      <c r="N817" s="31">
        <f t="shared" si="103"/>
        <v>3</v>
      </c>
      <c r="O817" s="31">
        <f t="shared" si="104"/>
        <v>3</v>
      </c>
      <c r="P817" s="31">
        <f t="shared" si="106"/>
        <v>13</v>
      </c>
      <c r="Q817" s="31">
        <f t="shared" si="108"/>
        <v>10</v>
      </c>
      <c r="R817" s="61">
        <f t="shared" si="107"/>
        <v>3</v>
      </c>
    </row>
    <row r="818" spans="1:18" ht="15" hidden="1" customHeight="1" x14ac:dyDescent="0.25">
      <c r="A818" s="102">
        <v>41022</v>
      </c>
      <c r="B818" s="59" t="s">
        <v>73</v>
      </c>
      <c r="C818" s="60">
        <v>1015</v>
      </c>
      <c r="D818" s="60">
        <v>1030</v>
      </c>
      <c r="E818" s="31" t="s">
        <v>29</v>
      </c>
      <c r="F818" s="31" t="s">
        <v>62</v>
      </c>
      <c r="G818" s="103">
        <v>12</v>
      </c>
      <c r="H818" s="103">
        <v>1</v>
      </c>
      <c r="I818" s="103">
        <v>4</v>
      </c>
      <c r="J818" s="103">
        <v>4</v>
      </c>
      <c r="K818" s="31">
        <f t="shared" si="105"/>
        <v>21</v>
      </c>
      <c r="L818" s="31">
        <f t="shared" si="101"/>
        <v>12</v>
      </c>
      <c r="M818" s="31">
        <f t="shared" si="102"/>
        <v>2</v>
      </c>
      <c r="N818" s="31">
        <f t="shared" si="103"/>
        <v>10</v>
      </c>
      <c r="O818" s="31">
        <f t="shared" si="104"/>
        <v>2</v>
      </c>
      <c r="P818" s="31">
        <f t="shared" si="106"/>
        <v>26</v>
      </c>
      <c r="Q818" s="31">
        <f t="shared" si="108"/>
        <v>24</v>
      </c>
      <c r="R818" s="61">
        <f t="shared" si="107"/>
        <v>2</v>
      </c>
    </row>
    <row r="819" spans="1:18" ht="15" hidden="1" customHeight="1" x14ac:dyDescent="0.25">
      <c r="A819" s="102">
        <v>41022</v>
      </c>
      <c r="B819" s="59" t="s">
        <v>73</v>
      </c>
      <c r="C819" s="60">
        <v>1030</v>
      </c>
      <c r="D819" s="60">
        <v>1045</v>
      </c>
      <c r="E819" s="31" t="s">
        <v>29</v>
      </c>
      <c r="F819" s="31" t="s">
        <v>62</v>
      </c>
      <c r="G819" s="103">
        <v>8</v>
      </c>
      <c r="H819" s="103">
        <v>0</v>
      </c>
      <c r="I819" s="103">
        <v>1</v>
      </c>
      <c r="J819" s="103">
        <v>5</v>
      </c>
      <c r="K819" s="31">
        <f t="shared" si="105"/>
        <v>14</v>
      </c>
      <c r="L819" s="31">
        <f t="shared" si="101"/>
        <v>8</v>
      </c>
      <c r="M819" s="31">
        <f t="shared" si="102"/>
        <v>0</v>
      </c>
      <c r="N819" s="31">
        <f t="shared" si="103"/>
        <v>3</v>
      </c>
      <c r="O819" s="31">
        <f t="shared" si="104"/>
        <v>3</v>
      </c>
      <c r="P819" s="31">
        <f t="shared" si="106"/>
        <v>14</v>
      </c>
      <c r="Q819" s="31">
        <f t="shared" si="108"/>
        <v>11</v>
      </c>
      <c r="R819" s="61">
        <f t="shared" si="107"/>
        <v>3</v>
      </c>
    </row>
    <row r="820" spans="1:18" ht="15" hidden="1" customHeight="1" x14ac:dyDescent="0.25">
      <c r="A820" s="102">
        <v>41022</v>
      </c>
      <c r="B820" s="59" t="s">
        <v>73</v>
      </c>
      <c r="C820" s="60">
        <v>1045</v>
      </c>
      <c r="D820" s="60">
        <v>1100</v>
      </c>
      <c r="E820" s="31" t="s">
        <v>29</v>
      </c>
      <c r="F820" s="31" t="s">
        <v>62</v>
      </c>
      <c r="G820" s="103">
        <v>7</v>
      </c>
      <c r="H820" s="103">
        <v>1</v>
      </c>
      <c r="I820" s="103">
        <v>1</v>
      </c>
      <c r="J820" s="103">
        <v>7</v>
      </c>
      <c r="K820" s="31">
        <f t="shared" si="105"/>
        <v>16</v>
      </c>
      <c r="L820" s="31">
        <f t="shared" si="101"/>
        <v>7</v>
      </c>
      <c r="M820" s="31">
        <f t="shared" si="102"/>
        <v>2</v>
      </c>
      <c r="N820" s="31">
        <f t="shared" si="103"/>
        <v>3</v>
      </c>
      <c r="O820" s="31">
        <f t="shared" si="104"/>
        <v>4</v>
      </c>
      <c r="P820" s="31">
        <f t="shared" si="106"/>
        <v>16</v>
      </c>
      <c r="Q820" s="31">
        <f t="shared" si="108"/>
        <v>12</v>
      </c>
      <c r="R820" s="61">
        <f t="shared" si="107"/>
        <v>4</v>
      </c>
    </row>
    <row r="821" spans="1:18" ht="15" hidden="1" customHeight="1" x14ac:dyDescent="0.25">
      <c r="A821" s="102">
        <v>41022</v>
      </c>
      <c r="B821" s="59" t="s">
        <v>73</v>
      </c>
      <c r="C821" s="60">
        <v>1100</v>
      </c>
      <c r="D821" s="60">
        <v>1115</v>
      </c>
      <c r="E821" s="31" t="s">
        <v>29</v>
      </c>
      <c r="F821" s="31" t="s">
        <v>62</v>
      </c>
      <c r="G821" s="103">
        <v>10</v>
      </c>
      <c r="H821" s="103">
        <v>1</v>
      </c>
      <c r="I821" s="103">
        <v>1</v>
      </c>
      <c r="J821" s="103">
        <v>7</v>
      </c>
      <c r="K821" s="31">
        <f t="shared" si="105"/>
        <v>19</v>
      </c>
      <c r="L821" s="31">
        <f t="shared" si="101"/>
        <v>10</v>
      </c>
      <c r="M821" s="31">
        <f t="shared" si="102"/>
        <v>2</v>
      </c>
      <c r="N821" s="31">
        <f t="shared" si="103"/>
        <v>3</v>
      </c>
      <c r="O821" s="31">
        <f t="shared" si="104"/>
        <v>4</v>
      </c>
      <c r="P821" s="31">
        <f t="shared" si="106"/>
        <v>19</v>
      </c>
      <c r="Q821" s="31">
        <f t="shared" si="108"/>
        <v>15</v>
      </c>
      <c r="R821" s="61">
        <f t="shared" si="107"/>
        <v>4</v>
      </c>
    </row>
    <row r="822" spans="1:18" ht="15" hidden="1" customHeight="1" x14ac:dyDescent="0.25">
      <c r="A822" s="102">
        <v>41022</v>
      </c>
      <c r="B822" s="59" t="s">
        <v>73</v>
      </c>
      <c r="C822" s="60">
        <v>1115</v>
      </c>
      <c r="D822" s="60">
        <v>1130</v>
      </c>
      <c r="E822" s="31" t="s">
        <v>29</v>
      </c>
      <c r="F822" s="31" t="s">
        <v>62</v>
      </c>
      <c r="G822" s="103">
        <v>10</v>
      </c>
      <c r="H822" s="103">
        <v>0</v>
      </c>
      <c r="I822" s="103">
        <v>1</v>
      </c>
      <c r="J822" s="103">
        <v>5</v>
      </c>
      <c r="K822" s="31">
        <f t="shared" si="105"/>
        <v>16</v>
      </c>
      <c r="L822" s="31">
        <f t="shared" si="101"/>
        <v>10</v>
      </c>
      <c r="M822" s="31">
        <f t="shared" si="102"/>
        <v>0</v>
      </c>
      <c r="N822" s="31">
        <f t="shared" si="103"/>
        <v>3</v>
      </c>
      <c r="O822" s="31">
        <f t="shared" si="104"/>
        <v>3</v>
      </c>
      <c r="P822" s="31">
        <f t="shared" si="106"/>
        <v>16</v>
      </c>
      <c r="Q822" s="31">
        <f t="shared" si="108"/>
        <v>13</v>
      </c>
      <c r="R822" s="61">
        <f t="shared" si="107"/>
        <v>3</v>
      </c>
    </row>
    <row r="823" spans="1:18" ht="15" hidden="1" customHeight="1" x14ac:dyDescent="0.25">
      <c r="A823" s="102">
        <v>41022</v>
      </c>
      <c r="B823" s="59" t="s">
        <v>73</v>
      </c>
      <c r="C823" s="60">
        <v>1130</v>
      </c>
      <c r="D823" s="60">
        <v>1145</v>
      </c>
      <c r="E823" s="31" t="s">
        <v>29</v>
      </c>
      <c r="F823" s="31" t="s">
        <v>62</v>
      </c>
      <c r="G823" s="103">
        <v>7</v>
      </c>
      <c r="H823" s="103">
        <v>0</v>
      </c>
      <c r="I823" s="103">
        <v>3</v>
      </c>
      <c r="J823" s="103">
        <v>2</v>
      </c>
      <c r="K823" s="31">
        <f t="shared" si="105"/>
        <v>12</v>
      </c>
      <c r="L823" s="31">
        <f t="shared" si="101"/>
        <v>7</v>
      </c>
      <c r="M823" s="31">
        <f t="shared" si="102"/>
        <v>0</v>
      </c>
      <c r="N823" s="31">
        <f t="shared" si="103"/>
        <v>8</v>
      </c>
      <c r="O823" s="31">
        <f t="shared" si="104"/>
        <v>1</v>
      </c>
      <c r="P823" s="31">
        <f t="shared" si="106"/>
        <v>16</v>
      </c>
      <c r="Q823" s="31">
        <f t="shared" si="108"/>
        <v>15</v>
      </c>
      <c r="R823" s="61">
        <f t="shared" si="107"/>
        <v>1</v>
      </c>
    </row>
    <row r="824" spans="1:18" ht="15" hidden="1" customHeight="1" x14ac:dyDescent="0.25">
      <c r="A824" s="102">
        <v>41022</v>
      </c>
      <c r="B824" s="59" t="s">
        <v>73</v>
      </c>
      <c r="C824" s="60">
        <v>1145</v>
      </c>
      <c r="D824" s="60">
        <v>1200</v>
      </c>
      <c r="E824" s="31" t="s">
        <v>29</v>
      </c>
      <c r="F824" s="31" t="s">
        <v>62</v>
      </c>
      <c r="G824" s="103">
        <v>11</v>
      </c>
      <c r="H824" s="103">
        <v>0</v>
      </c>
      <c r="I824" s="103">
        <v>1</v>
      </c>
      <c r="J824" s="103">
        <v>5</v>
      </c>
      <c r="K824" s="31">
        <f t="shared" si="105"/>
        <v>17</v>
      </c>
      <c r="L824" s="31">
        <f t="shared" si="101"/>
        <v>11</v>
      </c>
      <c r="M824" s="31">
        <f t="shared" si="102"/>
        <v>0</v>
      </c>
      <c r="N824" s="31">
        <f t="shared" si="103"/>
        <v>3</v>
      </c>
      <c r="O824" s="31">
        <f t="shared" si="104"/>
        <v>3</v>
      </c>
      <c r="P824" s="31">
        <f t="shared" si="106"/>
        <v>17</v>
      </c>
      <c r="Q824" s="31">
        <f t="shared" si="108"/>
        <v>14</v>
      </c>
      <c r="R824" s="61">
        <f t="shared" si="107"/>
        <v>3</v>
      </c>
    </row>
    <row r="825" spans="1:18" ht="15" hidden="1" customHeight="1" x14ac:dyDescent="0.25">
      <c r="A825" s="102">
        <v>41022</v>
      </c>
      <c r="B825" s="59" t="s">
        <v>73</v>
      </c>
      <c r="C825" s="60">
        <v>1200</v>
      </c>
      <c r="D825" s="60">
        <v>1215</v>
      </c>
      <c r="E825" s="31" t="s">
        <v>29</v>
      </c>
      <c r="F825" s="31" t="s">
        <v>62</v>
      </c>
      <c r="G825" s="103">
        <v>7</v>
      </c>
      <c r="H825" s="103">
        <v>0</v>
      </c>
      <c r="I825" s="103">
        <v>3</v>
      </c>
      <c r="J825" s="103">
        <v>1</v>
      </c>
      <c r="K825" s="31">
        <f t="shared" si="105"/>
        <v>11</v>
      </c>
      <c r="L825" s="31">
        <f t="shared" si="101"/>
        <v>7</v>
      </c>
      <c r="M825" s="31">
        <f t="shared" si="102"/>
        <v>0</v>
      </c>
      <c r="N825" s="31">
        <f t="shared" si="103"/>
        <v>8</v>
      </c>
      <c r="O825" s="31">
        <f t="shared" si="104"/>
        <v>1</v>
      </c>
      <c r="P825" s="31">
        <f t="shared" si="106"/>
        <v>16</v>
      </c>
      <c r="Q825" s="31">
        <f t="shared" si="108"/>
        <v>15</v>
      </c>
      <c r="R825" s="61">
        <f t="shared" si="107"/>
        <v>1</v>
      </c>
    </row>
    <row r="826" spans="1:18" ht="15" hidden="1" customHeight="1" x14ac:dyDescent="0.25">
      <c r="A826" s="102">
        <v>41022</v>
      </c>
      <c r="B826" s="59" t="s">
        <v>73</v>
      </c>
      <c r="C826" s="60">
        <v>1215</v>
      </c>
      <c r="D826" s="60">
        <v>1230</v>
      </c>
      <c r="E826" s="31" t="s">
        <v>29</v>
      </c>
      <c r="F826" s="31" t="s">
        <v>62</v>
      </c>
      <c r="G826" s="103">
        <v>11</v>
      </c>
      <c r="H826" s="103">
        <v>0</v>
      </c>
      <c r="I826" s="103">
        <v>3</v>
      </c>
      <c r="J826" s="103">
        <v>3</v>
      </c>
      <c r="K826" s="31">
        <f t="shared" si="105"/>
        <v>17</v>
      </c>
      <c r="L826" s="31">
        <f t="shared" si="101"/>
        <v>11</v>
      </c>
      <c r="M826" s="31">
        <f t="shared" si="102"/>
        <v>0</v>
      </c>
      <c r="N826" s="31">
        <f t="shared" si="103"/>
        <v>8</v>
      </c>
      <c r="O826" s="31">
        <f t="shared" si="104"/>
        <v>2</v>
      </c>
      <c r="P826" s="31">
        <f t="shared" si="106"/>
        <v>21</v>
      </c>
      <c r="Q826" s="31">
        <f t="shared" si="108"/>
        <v>19</v>
      </c>
      <c r="R826" s="61">
        <f t="shared" si="107"/>
        <v>2</v>
      </c>
    </row>
    <row r="827" spans="1:18" ht="15" hidden="1" customHeight="1" x14ac:dyDescent="0.25">
      <c r="A827" s="102">
        <v>41022</v>
      </c>
      <c r="B827" s="59" t="s">
        <v>73</v>
      </c>
      <c r="C827" s="60">
        <v>1230</v>
      </c>
      <c r="D827" s="60">
        <v>1245</v>
      </c>
      <c r="E827" s="31" t="s">
        <v>29</v>
      </c>
      <c r="F827" s="31" t="s">
        <v>62</v>
      </c>
      <c r="G827" s="103">
        <v>7</v>
      </c>
      <c r="H827" s="103">
        <v>1</v>
      </c>
      <c r="I827" s="103">
        <v>5</v>
      </c>
      <c r="J827" s="103">
        <v>1</v>
      </c>
      <c r="K827" s="31">
        <f t="shared" si="105"/>
        <v>14</v>
      </c>
      <c r="L827" s="31">
        <f t="shared" si="101"/>
        <v>7</v>
      </c>
      <c r="M827" s="31">
        <f t="shared" si="102"/>
        <v>2</v>
      </c>
      <c r="N827" s="31">
        <f t="shared" si="103"/>
        <v>13</v>
      </c>
      <c r="O827" s="31">
        <f t="shared" si="104"/>
        <v>1</v>
      </c>
      <c r="P827" s="31">
        <f t="shared" si="106"/>
        <v>23</v>
      </c>
      <c r="Q827" s="31">
        <f t="shared" si="108"/>
        <v>22</v>
      </c>
      <c r="R827" s="61">
        <f t="shared" si="107"/>
        <v>1</v>
      </c>
    </row>
    <row r="828" spans="1:18" ht="15" hidden="1" customHeight="1" x14ac:dyDescent="0.25">
      <c r="A828" s="102">
        <v>41022</v>
      </c>
      <c r="B828" s="59" t="s">
        <v>73</v>
      </c>
      <c r="C828" s="60">
        <v>1245</v>
      </c>
      <c r="D828" s="60">
        <v>1300</v>
      </c>
      <c r="E828" s="31" t="s">
        <v>29</v>
      </c>
      <c r="F828" s="31" t="s">
        <v>62</v>
      </c>
      <c r="G828" s="103">
        <v>12</v>
      </c>
      <c r="H828" s="103">
        <v>1</v>
      </c>
      <c r="I828" s="103">
        <v>7</v>
      </c>
      <c r="J828" s="103">
        <v>3</v>
      </c>
      <c r="K828" s="31">
        <f t="shared" si="105"/>
        <v>23</v>
      </c>
      <c r="L828" s="31">
        <f t="shared" si="101"/>
        <v>12</v>
      </c>
      <c r="M828" s="31">
        <f t="shared" si="102"/>
        <v>2</v>
      </c>
      <c r="N828" s="31">
        <f t="shared" si="103"/>
        <v>18</v>
      </c>
      <c r="O828" s="31">
        <f t="shared" si="104"/>
        <v>2</v>
      </c>
      <c r="P828" s="31">
        <f t="shared" si="106"/>
        <v>34</v>
      </c>
      <c r="Q828" s="31">
        <f t="shared" si="108"/>
        <v>32</v>
      </c>
      <c r="R828" s="61">
        <f t="shared" si="107"/>
        <v>2</v>
      </c>
    </row>
    <row r="829" spans="1:18" ht="15" hidden="1" customHeight="1" x14ac:dyDescent="0.25">
      <c r="A829" s="102">
        <v>41022</v>
      </c>
      <c r="B829" s="59" t="s">
        <v>73</v>
      </c>
      <c r="C829" s="60">
        <v>1300</v>
      </c>
      <c r="D829" s="60">
        <v>1315</v>
      </c>
      <c r="E829" s="31" t="s">
        <v>29</v>
      </c>
      <c r="F829" s="31" t="s">
        <v>62</v>
      </c>
      <c r="G829" s="103">
        <v>15</v>
      </c>
      <c r="H829" s="103">
        <v>1</v>
      </c>
      <c r="I829" s="103">
        <v>2</v>
      </c>
      <c r="J829" s="103">
        <v>7</v>
      </c>
      <c r="K829" s="31">
        <f t="shared" si="105"/>
        <v>25</v>
      </c>
      <c r="L829" s="31">
        <f t="shared" si="101"/>
        <v>15</v>
      </c>
      <c r="M829" s="31">
        <f t="shared" si="102"/>
        <v>2</v>
      </c>
      <c r="N829" s="31">
        <f t="shared" si="103"/>
        <v>5</v>
      </c>
      <c r="O829" s="31">
        <f t="shared" si="104"/>
        <v>4</v>
      </c>
      <c r="P829" s="31">
        <f t="shared" si="106"/>
        <v>26</v>
      </c>
      <c r="Q829" s="31">
        <f t="shared" si="108"/>
        <v>22</v>
      </c>
      <c r="R829" s="61">
        <f t="shared" si="107"/>
        <v>4</v>
      </c>
    </row>
    <row r="830" spans="1:18" ht="15" hidden="1" customHeight="1" x14ac:dyDescent="0.25">
      <c r="A830" s="102">
        <v>41022</v>
      </c>
      <c r="B830" s="59" t="s">
        <v>73</v>
      </c>
      <c r="C830" s="60">
        <v>1315</v>
      </c>
      <c r="D830" s="60">
        <v>1330</v>
      </c>
      <c r="E830" s="31" t="s">
        <v>29</v>
      </c>
      <c r="F830" s="31" t="s">
        <v>62</v>
      </c>
      <c r="G830" s="103">
        <v>12</v>
      </c>
      <c r="H830" s="103">
        <v>0</v>
      </c>
      <c r="I830" s="103">
        <v>4</v>
      </c>
      <c r="J830" s="103">
        <v>2</v>
      </c>
      <c r="K830" s="31">
        <f t="shared" si="105"/>
        <v>18</v>
      </c>
      <c r="L830" s="31">
        <f t="shared" si="101"/>
        <v>12</v>
      </c>
      <c r="M830" s="31">
        <f t="shared" si="102"/>
        <v>0</v>
      </c>
      <c r="N830" s="31">
        <f t="shared" si="103"/>
        <v>10</v>
      </c>
      <c r="O830" s="31">
        <f t="shared" si="104"/>
        <v>1</v>
      </c>
      <c r="P830" s="31">
        <f t="shared" si="106"/>
        <v>23</v>
      </c>
      <c r="Q830" s="31">
        <f t="shared" si="108"/>
        <v>22</v>
      </c>
      <c r="R830" s="61">
        <f t="shared" si="107"/>
        <v>1</v>
      </c>
    </row>
    <row r="831" spans="1:18" ht="15" hidden="1" customHeight="1" x14ac:dyDescent="0.25">
      <c r="A831" s="102">
        <v>41022</v>
      </c>
      <c r="B831" s="59" t="s">
        <v>73</v>
      </c>
      <c r="C831" s="60">
        <v>1330</v>
      </c>
      <c r="D831" s="60">
        <v>1345</v>
      </c>
      <c r="E831" s="31" t="s">
        <v>29</v>
      </c>
      <c r="F831" s="31" t="s">
        <v>62</v>
      </c>
      <c r="G831" s="103">
        <v>13</v>
      </c>
      <c r="H831" s="103">
        <v>1</v>
      </c>
      <c r="I831" s="103">
        <v>5</v>
      </c>
      <c r="J831" s="103">
        <v>3</v>
      </c>
      <c r="K831" s="31">
        <f t="shared" si="105"/>
        <v>22</v>
      </c>
      <c r="L831" s="31">
        <f t="shared" si="101"/>
        <v>13</v>
      </c>
      <c r="M831" s="31">
        <f t="shared" si="102"/>
        <v>2</v>
      </c>
      <c r="N831" s="31">
        <f t="shared" si="103"/>
        <v>13</v>
      </c>
      <c r="O831" s="31">
        <f t="shared" si="104"/>
        <v>2</v>
      </c>
      <c r="P831" s="31">
        <f t="shared" si="106"/>
        <v>30</v>
      </c>
      <c r="Q831" s="31">
        <f t="shared" si="108"/>
        <v>28</v>
      </c>
      <c r="R831" s="61">
        <f t="shared" si="107"/>
        <v>2</v>
      </c>
    </row>
    <row r="832" spans="1:18" ht="15" hidden="1" customHeight="1" x14ac:dyDescent="0.25">
      <c r="A832" s="102">
        <v>41022</v>
      </c>
      <c r="B832" s="59" t="s">
        <v>73</v>
      </c>
      <c r="C832" s="60">
        <v>1345</v>
      </c>
      <c r="D832" s="60">
        <v>1400</v>
      </c>
      <c r="E832" s="31" t="s">
        <v>29</v>
      </c>
      <c r="F832" s="31" t="s">
        <v>62</v>
      </c>
      <c r="G832" s="103">
        <v>12</v>
      </c>
      <c r="H832" s="103">
        <v>1</v>
      </c>
      <c r="I832" s="103">
        <v>1</v>
      </c>
      <c r="J832" s="103">
        <v>3</v>
      </c>
      <c r="K832" s="31">
        <f t="shared" si="105"/>
        <v>17</v>
      </c>
      <c r="L832" s="31">
        <f t="shared" si="101"/>
        <v>12</v>
      </c>
      <c r="M832" s="31">
        <f t="shared" si="102"/>
        <v>2</v>
      </c>
      <c r="N832" s="31">
        <f t="shared" si="103"/>
        <v>3</v>
      </c>
      <c r="O832" s="31">
        <f t="shared" si="104"/>
        <v>2</v>
      </c>
      <c r="P832" s="31">
        <f t="shared" si="106"/>
        <v>19</v>
      </c>
      <c r="Q832" s="31">
        <f t="shared" si="108"/>
        <v>17</v>
      </c>
      <c r="R832" s="61">
        <f t="shared" si="107"/>
        <v>2</v>
      </c>
    </row>
    <row r="833" spans="1:18" ht="15" hidden="1" customHeight="1" x14ac:dyDescent="0.25">
      <c r="A833" s="102">
        <v>41022</v>
      </c>
      <c r="B833" s="59" t="s">
        <v>73</v>
      </c>
      <c r="C833" s="60">
        <v>1400</v>
      </c>
      <c r="D833" s="60">
        <v>1415</v>
      </c>
      <c r="E833" s="31" t="s">
        <v>29</v>
      </c>
      <c r="F833" s="31" t="s">
        <v>62</v>
      </c>
      <c r="G833" s="103">
        <v>17</v>
      </c>
      <c r="H833" s="103">
        <v>3</v>
      </c>
      <c r="I833" s="103">
        <v>3</v>
      </c>
      <c r="J833" s="103">
        <v>4</v>
      </c>
      <c r="K833" s="31">
        <f t="shared" si="105"/>
        <v>27</v>
      </c>
      <c r="L833" s="31">
        <f t="shared" si="101"/>
        <v>17</v>
      </c>
      <c r="M833" s="31">
        <f t="shared" si="102"/>
        <v>6</v>
      </c>
      <c r="N833" s="31">
        <f t="shared" si="103"/>
        <v>8</v>
      </c>
      <c r="O833" s="31">
        <f t="shared" si="104"/>
        <v>2</v>
      </c>
      <c r="P833" s="31">
        <f t="shared" si="106"/>
        <v>33</v>
      </c>
      <c r="Q833" s="31">
        <f t="shared" si="108"/>
        <v>31</v>
      </c>
      <c r="R833" s="61">
        <f t="shared" si="107"/>
        <v>2</v>
      </c>
    </row>
    <row r="834" spans="1:18" ht="15" hidden="1" customHeight="1" x14ac:dyDescent="0.25">
      <c r="A834" s="102">
        <v>41022</v>
      </c>
      <c r="B834" s="59" t="s">
        <v>73</v>
      </c>
      <c r="C834" s="60">
        <v>1415</v>
      </c>
      <c r="D834" s="60">
        <v>1430</v>
      </c>
      <c r="E834" s="31" t="s">
        <v>29</v>
      </c>
      <c r="F834" s="31" t="s">
        <v>62</v>
      </c>
      <c r="G834" s="103">
        <v>7</v>
      </c>
      <c r="H834" s="103">
        <v>1</v>
      </c>
      <c r="I834" s="103">
        <v>8</v>
      </c>
      <c r="J834" s="103">
        <v>3</v>
      </c>
      <c r="K834" s="31">
        <f t="shared" si="105"/>
        <v>19</v>
      </c>
      <c r="L834" s="31">
        <f t="shared" si="101"/>
        <v>7</v>
      </c>
      <c r="M834" s="31">
        <f t="shared" si="102"/>
        <v>2</v>
      </c>
      <c r="N834" s="31">
        <f t="shared" si="103"/>
        <v>20</v>
      </c>
      <c r="O834" s="31">
        <f t="shared" si="104"/>
        <v>2</v>
      </c>
      <c r="P834" s="31">
        <f t="shared" si="106"/>
        <v>31</v>
      </c>
      <c r="Q834" s="31">
        <f t="shared" si="108"/>
        <v>29</v>
      </c>
      <c r="R834" s="61">
        <f t="shared" si="107"/>
        <v>2</v>
      </c>
    </row>
    <row r="835" spans="1:18" ht="15" hidden="1" customHeight="1" x14ac:dyDescent="0.25">
      <c r="A835" s="102">
        <v>41022</v>
      </c>
      <c r="B835" s="59" t="s">
        <v>73</v>
      </c>
      <c r="C835" s="60">
        <v>1430</v>
      </c>
      <c r="D835" s="60">
        <v>1445</v>
      </c>
      <c r="E835" s="31" t="s">
        <v>29</v>
      </c>
      <c r="F835" s="31" t="s">
        <v>62</v>
      </c>
      <c r="G835" s="103">
        <v>13</v>
      </c>
      <c r="H835" s="103">
        <v>0</v>
      </c>
      <c r="I835" s="103">
        <v>2</v>
      </c>
      <c r="J835" s="103">
        <v>3</v>
      </c>
      <c r="K835" s="31">
        <f t="shared" si="105"/>
        <v>18</v>
      </c>
      <c r="L835" s="31">
        <f t="shared" si="101"/>
        <v>13</v>
      </c>
      <c r="M835" s="31">
        <f t="shared" si="102"/>
        <v>0</v>
      </c>
      <c r="N835" s="31">
        <f t="shared" si="103"/>
        <v>5</v>
      </c>
      <c r="O835" s="31">
        <f t="shared" si="104"/>
        <v>2</v>
      </c>
      <c r="P835" s="31">
        <f t="shared" si="106"/>
        <v>20</v>
      </c>
      <c r="Q835" s="31">
        <f t="shared" si="108"/>
        <v>18</v>
      </c>
      <c r="R835" s="61">
        <f t="shared" si="107"/>
        <v>2</v>
      </c>
    </row>
    <row r="836" spans="1:18" ht="15" hidden="1" customHeight="1" x14ac:dyDescent="0.25">
      <c r="A836" s="102">
        <v>41022</v>
      </c>
      <c r="B836" s="59" t="s">
        <v>73</v>
      </c>
      <c r="C836" s="60">
        <v>1445</v>
      </c>
      <c r="D836" s="60">
        <v>1500</v>
      </c>
      <c r="E836" s="31" t="s">
        <v>29</v>
      </c>
      <c r="F836" s="31" t="s">
        <v>62</v>
      </c>
      <c r="G836" s="103">
        <v>10</v>
      </c>
      <c r="H836" s="103">
        <v>0</v>
      </c>
      <c r="I836" s="103">
        <v>2</v>
      </c>
      <c r="J836" s="103">
        <v>3</v>
      </c>
      <c r="K836" s="31">
        <f t="shared" si="105"/>
        <v>15</v>
      </c>
      <c r="L836" s="31">
        <f t="shared" si="101"/>
        <v>10</v>
      </c>
      <c r="M836" s="31">
        <f t="shared" si="102"/>
        <v>0</v>
      </c>
      <c r="N836" s="31">
        <f t="shared" si="103"/>
        <v>5</v>
      </c>
      <c r="O836" s="31">
        <f t="shared" si="104"/>
        <v>2</v>
      </c>
      <c r="P836" s="31">
        <f t="shared" si="106"/>
        <v>17</v>
      </c>
      <c r="Q836" s="31">
        <f t="shared" si="108"/>
        <v>15</v>
      </c>
      <c r="R836" s="61">
        <f t="shared" si="107"/>
        <v>2</v>
      </c>
    </row>
    <row r="837" spans="1:18" ht="15" hidden="1" customHeight="1" x14ac:dyDescent="0.25">
      <c r="A837" s="102">
        <v>41022</v>
      </c>
      <c r="B837" s="59" t="s">
        <v>73</v>
      </c>
      <c r="C837" s="60">
        <v>1500</v>
      </c>
      <c r="D837" s="60">
        <v>1515</v>
      </c>
      <c r="E837" s="31" t="s">
        <v>29</v>
      </c>
      <c r="F837" s="31" t="s">
        <v>62</v>
      </c>
      <c r="G837" s="103">
        <v>9</v>
      </c>
      <c r="H837" s="103">
        <v>0</v>
      </c>
      <c r="I837" s="103">
        <v>2</v>
      </c>
      <c r="J837" s="103">
        <v>3</v>
      </c>
      <c r="K837" s="31">
        <f t="shared" si="105"/>
        <v>14</v>
      </c>
      <c r="L837" s="31">
        <f t="shared" si="101"/>
        <v>9</v>
      </c>
      <c r="M837" s="31">
        <f t="shared" si="102"/>
        <v>0</v>
      </c>
      <c r="N837" s="31">
        <f t="shared" si="103"/>
        <v>5</v>
      </c>
      <c r="O837" s="31">
        <f t="shared" si="104"/>
        <v>2</v>
      </c>
      <c r="P837" s="31">
        <f t="shared" si="106"/>
        <v>16</v>
      </c>
      <c r="Q837" s="31">
        <f t="shared" si="108"/>
        <v>14</v>
      </c>
      <c r="R837" s="61">
        <f t="shared" si="107"/>
        <v>2</v>
      </c>
    </row>
    <row r="838" spans="1:18" ht="15" hidden="1" customHeight="1" x14ac:dyDescent="0.25">
      <c r="A838" s="102">
        <v>41022</v>
      </c>
      <c r="B838" s="59" t="s">
        <v>73</v>
      </c>
      <c r="C838" s="60">
        <v>1515</v>
      </c>
      <c r="D838" s="60">
        <v>1530</v>
      </c>
      <c r="E838" s="31" t="s">
        <v>29</v>
      </c>
      <c r="F838" s="31" t="s">
        <v>62</v>
      </c>
      <c r="G838" s="103">
        <v>12</v>
      </c>
      <c r="H838" s="103">
        <v>0</v>
      </c>
      <c r="I838" s="103">
        <v>5</v>
      </c>
      <c r="J838" s="103">
        <v>1</v>
      </c>
      <c r="K838" s="31">
        <f t="shared" si="105"/>
        <v>18</v>
      </c>
      <c r="L838" s="31">
        <f t="shared" si="101"/>
        <v>12</v>
      </c>
      <c r="M838" s="31">
        <f t="shared" si="102"/>
        <v>0</v>
      </c>
      <c r="N838" s="31">
        <f t="shared" si="103"/>
        <v>13</v>
      </c>
      <c r="O838" s="31">
        <f t="shared" si="104"/>
        <v>1</v>
      </c>
      <c r="P838" s="31">
        <f t="shared" si="106"/>
        <v>26</v>
      </c>
      <c r="Q838" s="31">
        <f t="shared" si="108"/>
        <v>25</v>
      </c>
      <c r="R838" s="61">
        <f t="shared" si="107"/>
        <v>1</v>
      </c>
    </row>
    <row r="839" spans="1:18" ht="15" hidden="1" customHeight="1" x14ac:dyDescent="0.25">
      <c r="A839" s="102">
        <v>41022</v>
      </c>
      <c r="B839" s="59" t="s">
        <v>73</v>
      </c>
      <c r="C839" s="60">
        <v>1530</v>
      </c>
      <c r="D839" s="60">
        <v>1545</v>
      </c>
      <c r="E839" s="31" t="s">
        <v>29</v>
      </c>
      <c r="F839" s="31" t="s">
        <v>62</v>
      </c>
      <c r="G839" s="103">
        <v>20</v>
      </c>
      <c r="H839" s="103">
        <v>0</v>
      </c>
      <c r="I839" s="103">
        <v>2</v>
      </c>
      <c r="J839" s="103">
        <v>3</v>
      </c>
      <c r="K839" s="31">
        <f t="shared" si="105"/>
        <v>25</v>
      </c>
      <c r="L839" s="31">
        <f t="shared" si="101"/>
        <v>20</v>
      </c>
      <c r="M839" s="31">
        <f t="shared" si="102"/>
        <v>0</v>
      </c>
      <c r="N839" s="31">
        <f t="shared" si="103"/>
        <v>5</v>
      </c>
      <c r="O839" s="31">
        <f t="shared" si="104"/>
        <v>2</v>
      </c>
      <c r="P839" s="31">
        <f t="shared" si="106"/>
        <v>27</v>
      </c>
      <c r="Q839" s="31">
        <f t="shared" si="108"/>
        <v>25</v>
      </c>
      <c r="R839" s="61">
        <f t="shared" si="107"/>
        <v>2</v>
      </c>
    </row>
    <row r="840" spans="1:18" ht="15" hidden="1" customHeight="1" x14ac:dyDescent="0.25">
      <c r="A840" s="102">
        <v>41022</v>
      </c>
      <c r="B840" s="59" t="s">
        <v>73</v>
      </c>
      <c r="C840" s="60">
        <v>1545</v>
      </c>
      <c r="D840" s="60">
        <v>1600</v>
      </c>
      <c r="E840" s="31" t="s">
        <v>29</v>
      </c>
      <c r="F840" s="31" t="s">
        <v>62</v>
      </c>
      <c r="G840" s="103">
        <v>7</v>
      </c>
      <c r="H840" s="103">
        <v>0</v>
      </c>
      <c r="I840" s="103">
        <v>2</v>
      </c>
      <c r="J840" s="103">
        <v>1</v>
      </c>
      <c r="K840" s="31">
        <f t="shared" si="105"/>
        <v>10</v>
      </c>
      <c r="L840" s="31">
        <f t="shared" si="101"/>
        <v>7</v>
      </c>
      <c r="M840" s="31">
        <f t="shared" si="102"/>
        <v>0</v>
      </c>
      <c r="N840" s="31">
        <f t="shared" si="103"/>
        <v>5</v>
      </c>
      <c r="O840" s="31">
        <f t="shared" si="104"/>
        <v>1</v>
      </c>
      <c r="P840" s="31">
        <f t="shared" si="106"/>
        <v>13</v>
      </c>
      <c r="Q840" s="31">
        <f t="shared" si="108"/>
        <v>12</v>
      </c>
      <c r="R840" s="61">
        <f t="shared" si="107"/>
        <v>1</v>
      </c>
    </row>
    <row r="841" spans="1:18" ht="15" hidden="1" customHeight="1" x14ac:dyDescent="0.25">
      <c r="A841" s="102">
        <v>41022</v>
      </c>
      <c r="B841" s="59" t="s">
        <v>73</v>
      </c>
      <c r="C841" s="60">
        <v>1600</v>
      </c>
      <c r="D841" s="60">
        <v>1615</v>
      </c>
      <c r="E841" s="31" t="s">
        <v>29</v>
      </c>
      <c r="F841" s="31" t="s">
        <v>62</v>
      </c>
      <c r="G841" s="103">
        <v>8</v>
      </c>
      <c r="H841" s="103">
        <v>0</v>
      </c>
      <c r="I841" s="103">
        <v>8</v>
      </c>
      <c r="J841" s="103">
        <v>6</v>
      </c>
      <c r="K841" s="31">
        <f t="shared" si="105"/>
        <v>22</v>
      </c>
      <c r="L841" s="31">
        <f t="shared" si="101"/>
        <v>8</v>
      </c>
      <c r="M841" s="31">
        <f t="shared" si="102"/>
        <v>0</v>
      </c>
      <c r="N841" s="31">
        <f t="shared" si="103"/>
        <v>20</v>
      </c>
      <c r="O841" s="31">
        <f t="shared" si="104"/>
        <v>3</v>
      </c>
      <c r="P841" s="31">
        <f t="shared" si="106"/>
        <v>31</v>
      </c>
      <c r="Q841" s="31">
        <f t="shared" si="108"/>
        <v>28</v>
      </c>
      <c r="R841" s="61">
        <f t="shared" si="107"/>
        <v>3</v>
      </c>
    </row>
    <row r="842" spans="1:18" ht="15" hidden="1" customHeight="1" x14ac:dyDescent="0.25">
      <c r="A842" s="102">
        <v>41022</v>
      </c>
      <c r="B842" s="59" t="s">
        <v>73</v>
      </c>
      <c r="C842" s="60">
        <v>1615</v>
      </c>
      <c r="D842" s="60">
        <v>1630</v>
      </c>
      <c r="E842" s="31" t="s">
        <v>29</v>
      </c>
      <c r="F842" s="31" t="s">
        <v>62</v>
      </c>
      <c r="G842" s="103">
        <v>16</v>
      </c>
      <c r="H842" s="103">
        <v>0</v>
      </c>
      <c r="I842" s="103">
        <v>6</v>
      </c>
      <c r="J842" s="103">
        <v>4</v>
      </c>
      <c r="K842" s="31">
        <f t="shared" si="105"/>
        <v>26</v>
      </c>
      <c r="L842" s="31">
        <f t="shared" si="101"/>
        <v>16</v>
      </c>
      <c r="M842" s="31">
        <f t="shared" si="102"/>
        <v>0</v>
      </c>
      <c r="N842" s="31">
        <f t="shared" si="103"/>
        <v>15</v>
      </c>
      <c r="O842" s="31">
        <f t="shared" si="104"/>
        <v>2</v>
      </c>
      <c r="P842" s="31">
        <f t="shared" si="106"/>
        <v>33</v>
      </c>
      <c r="Q842" s="31">
        <f t="shared" si="108"/>
        <v>31</v>
      </c>
      <c r="R842" s="61">
        <f t="shared" si="107"/>
        <v>2</v>
      </c>
    </row>
    <row r="843" spans="1:18" ht="15" hidden="1" customHeight="1" x14ac:dyDescent="0.25">
      <c r="A843" s="102">
        <v>41022</v>
      </c>
      <c r="B843" s="59" t="s">
        <v>73</v>
      </c>
      <c r="C843" s="60">
        <v>1630</v>
      </c>
      <c r="D843" s="60">
        <v>1645</v>
      </c>
      <c r="E843" s="31" t="s">
        <v>29</v>
      </c>
      <c r="F843" s="31" t="s">
        <v>62</v>
      </c>
      <c r="G843" s="103">
        <v>11</v>
      </c>
      <c r="H843" s="103">
        <v>0</v>
      </c>
      <c r="I843" s="103">
        <v>2</v>
      </c>
      <c r="J843" s="103">
        <v>3</v>
      </c>
      <c r="K843" s="31">
        <f t="shared" si="105"/>
        <v>16</v>
      </c>
      <c r="L843" s="31">
        <f t="shared" si="101"/>
        <v>11</v>
      </c>
      <c r="M843" s="31">
        <f t="shared" si="102"/>
        <v>0</v>
      </c>
      <c r="N843" s="31">
        <f t="shared" si="103"/>
        <v>5</v>
      </c>
      <c r="O843" s="31">
        <f t="shared" si="104"/>
        <v>2</v>
      </c>
      <c r="P843" s="31">
        <f t="shared" si="106"/>
        <v>18</v>
      </c>
      <c r="Q843" s="31">
        <f t="shared" si="108"/>
        <v>16</v>
      </c>
      <c r="R843" s="61">
        <f t="shared" si="107"/>
        <v>2</v>
      </c>
    </row>
    <row r="844" spans="1:18" ht="15" hidden="1" customHeight="1" x14ac:dyDescent="0.25">
      <c r="A844" s="102">
        <v>41022</v>
      </c>
      <c r="B844" s="59" t="s">
        <v>73</v>
      </c>
      <c r="C844" s="60">
        <v>1645</v>
      </c>
      <c r="D844" s="60">
        <v>1700</v>
      </c>
      <c r="E844" s="31" t="s">
        <v>29</v>
      </c>
      <c r="F844" s="31" t="s">
        <v>62</v>
      </c>
      <c r="G844" s="103">
        <v>13</v>
      </c>
      <c r="H844" s="103">
        <v>0</v>
      </c>
      <c r="I844" s="103">
        <v>1</v>
      </c>
      <c r="J844" s="103">
        <v>4</v>
      </c>
      <c r="K844" s="31">
        <f t="shared" si="105"/>
        <v>18</v>
      </c>
      <c r="L844" s="31">
        <f t="shared" si="101"/>
        <v>13</v>
      </c>
      <c r="M844" s="31">
        <f t="shared" si="102"/>
        <v>0</v>
      </c>
      <c r="N844" s="31">
        <f t="shared" si="103"/>
        <v>3</v>
      </c>
      <c r="O844" s="31">
        <f t="shared" si="104"/>
        <v>2</v>
      </c>
      <c r="P844" s="31">
        <f t="shared" si="106"/>
        <v>18</v>
      </c>
      <c r="Q844" s="31">
        <f t="shared" si="108"/>
        <v>16</v>
      </c>
      <c r="R844" s="61">
        <f t="shared" si="107"/>
        <v>2</v>
      </c>
    </row>
    <row r="845" spans="1:18" ht="15" hidden="1" customHeight="1" x14ac:dyDescent="0.25">
      <c r="A845" s="102">
        <v>41022</v>
      </c>
      <c r="B845" s="59" t="s">
        <v>73</v>
      </c>
      <c r="C845" s="60">
        <v>1700</v>
      </c>
      <c r="D845" s="60">
        <v>1715</v>
      </c>
      <c r="E845" s="31" t="s">
        <v>29</v>
      </c>
      <c r="F845" s="31" t="s">
        <v>62</v>
      </c>
      <c r="G845" s="103">
        <v>7</v>
      </c>
      <c r="H845" s="103">
        <v>0</v>
      </c>
      <c r="I845" s="103">
        <v>4</v>
      </c>
      <c r="J845" s="103">
        <v>2</v>
      </c>
      <c r="K845" s="31">
        <f t="shared" si="105"/>
        <v>13</v>
      </c>
      <c r="L845" s="31">
        <f t="shared" si="101"/>
        <v>7</v>
      </c>
      <c r="M845" s="31">
        <f t="shared" si="102"/>
        <v>0</v>
      </c>
      <c r="N845" s="31">
        <f t="shared" si="103"/>
        <v>10</v>
      </c>
      <c r="O845" s="31">
        <f t="shared" si="104"/>
        <v>1</v>
      </c>
      <c r="P845" s="31">
        <f t="shared" si="106"/>
        <v>18</v>
      </c>
      <c r="Q845" s="31">
        <f t="shared" si="108"/>
        <v>17</v>
      </c>
      <c r="R845" s="61">
        <f t="shared" si="107"/>
        <v>1</v>
      </c>
    </row>
    <row r="846" spans="1:18" ht="15" hidden="1" customHeight="1" x14ac:dyDescent="0.25">
      <c r="A846" s="102">
        <v>41022</v>
      </c>
      <c r="B846" s="59" t="s">
        <v>73</v>
      </c>
      <c r="C846" s="60">
        <v>1715</v>
      </c>
      <c r="D846" s="60">
        <v>1730</v>
      </c>
      <c r="E846" s="31" t="s">
        <v>29</v>
      </c>
      <c r="F846" s="31" t="s">
        <v>62</v>
      </c>
      <c r="G846" s="103">
        <v>14</v>
      </c>
      <c r="H846" s="103">
        <v>0</v>
      </c>
      <c r="I846" s="103">
        <v>1</v>
      </c>
      <c r="J846" s="103">
        <v>2</v>
      </c>
      <c r="K846" s="31">
        <f t="shared" si="105"/>
        <v>17</v>
      </c>
      <c r="L846" s="31">
        <f t="shared" si="101"/>
        <v>14</v>
      </c>
      <c r="M846" s="31">
        <f t="shared" si="102"/>
        <v>0</v>
      </c>
      <c r="N846" s="31">
        <f t="shared" si="103"/>
        <v>3</v>
      </c>
      <c r="O846" s="31">
        <f t="shared" si="104"/>
        <v>1</v>
      </c>
      <c r="P846" s="31">
        <f t="shared" si="106"/>
        <v>18</v>
      </c>
      <c r="Q846" s="31">
        <f t="shared" si="108"/>
        <v>17</v>
      </c>
      <c r="R846" s="61">
        <f t="shared" si="107"/>
        <v>1</v>
      </c>
    </row>
    <row r="847" spans="1:18" ht="15" hidden="1" customHeight="1" x14ac:dyDescent="0.25">
      <c r="A847" s="102">
        <v>41022</v>
      </c>
      <c r="B847" s="59" t="s">
        <v>73</v>
      </c>
      <c r="C847" s="60">
        <v>1730</v>
      </c>
      <c r="D847" s="60">
        <v>1745</v>
      </c>
      <c r="E847" s="31" t="s">
        <v>29</v>
      </c>
      <c r="F847" s="31" t="s">
        <v>62</v>
      </c>
      <c r="G847" s="103">
        <v>11</v>
      </c>
      <c r="H847" s="103">
        <v>0</v>
      </c>
      <c r="I847" s="103">
        <v>1</v>
      </c>
      <c r="J847" s="103">
        <v>2</v>
      </c>
      <c r="K847" s="31">
        <f t="shared" si="105"/>
        <v>14</v>
      </c>
      <c r="L847" s="31">
        <f t="shared" si="101"/>
        <v>11</v>
      </c>
      <c r="M847" s="31">
        <f t="shared" si="102"/>
        <v>0</v>
      </c>
      <c r="N847" s="31">
        <f t="shared" si="103"/>
        <v>3</v>
      </c>
      <c r="O847" s="31">
        <f t="shared" si="104"/>
        <v>1</v>
      </c>
      <c r="P847" s="31">
        <f t="shared" si="106"/>
        <v>15</v>
      </c>
      <c r="Q847" s="31">
        <f t="shared" si="108"/>
        <v>14</v>
      </c>
      <c r="R847" s="61">
        <f t="shared" si="107"/>
        <v>1</v>
      </c>
    </row>
    <row r="848" spans="1:18" ht="15" hidden="1" customHeight="1" x14ac:dyDescent="0.25">
      <c r="A848" s="102">
        <v>41022</v>
      </c>
      <c r="B848" s="59" t="s">
        <v>73</v>
      </c>
      <c r="C848" s="60">
        <v>1745</v>
      </c>
      <c r="D848" s="60">
        <v>1800</v>
      </c>
      <c r="E848" s="31" t="s">
        <v>29</v>
      </c>
      <c r="F848" s="31" t="s">
        <v>62</v>
      </c>
      <c r="G848" s="103">
        <v>11</v>
      </c>
      <c r="H848" s="103">
        <v>2</v>
      </c>
      <c r="I848" s="103">
        <v>1</v>
      </c>
      <c r="J848" s="103">
        <v>1</v>
      </c>
      <c r="K848" s="31">
        <f t="shared" si="105"/>
        <v>15</v>
      </c>
      <c r="L848" s="31">
        <f t="shared" si="101"/>
        <v>11</v>
      </c>
      <c r="M848" s="31">
        <f t="shared" si="102"/>
        <v>4</v>
      </c>
      <c r="N848" s="31">
        <f t="shared" si="103"/>
        <v>3</v>
      </c>
      <c r="O848" s="31">
        <f t="shared" si="104"/>
        <v>1</v>
      </c>
      <c r="P848" s="31">
        <f t="shared" si="106"/>
        <v>19</v>
      </c>
      <c r="Q848" s="31">
        <f t="shared" si="108"/>
        <v>18</v>
      </c>
      <c r="R848" s="61">
        <f t="shared" si="107"/>
        <v>1</v>
      </c>
    </row>
    <row r="849" spans="1:18" ht="15" hidden="1" customHeight="1" x14ac:dyDescent="0.25">
      <c r="A849" s="102">
        <v>41022</v>
      </c>
      <c r="B849" s="59" t="s">
        <v>73</v>
      </c>
      <c r="C849" s="60">
        <v>1800</v>
      </c>
      <c r="D849" s="60">
        <v>1815</v>
      </c>
      <c r="E849" s="31" t="s">
        <v>29</v>
      </c>
      <c r="F849" s="31" t="s">
        <v>62</v>
      </c>
      <c r="G849" s="103">
        <v>8</v>
      </c>
      <c r="H849" s="103">
        <v>0</v>
      </c>
      <c r="I849" s="103">
        <v>2</v>
      </c>
      <c r="J849" s="103">
        <v>1</v>
      </c>
      <c r="K849" s="31">
        <f t="shared" si="105"/>
        <v>11</v>
      </c>
      <c r="L849" s="31">
        <f t="shared" ref="L849:L912" si="109">ROUNDUP(G849*$C$3,0)</f>
        <v>8</v>
      </c>
      <c r="M849" s="31">
        <f t="shared" ref="M849:M912" si="110">ROUNDUP($C$7*H849,0)</f>
        <v>0</v>
      </c>
      <c r="N849" s="31">
        <f t="shared" ref="N849:N912" si="111">ROUNDUP(I849*$C$10,0)</f>
        <v>5</v>
      </c>
      <c r="O849" s="31">
        <f t="shared" ref="O849:O912" si="112">ROUNDUP(J849*$C$11,0)</f>
        <v>1</v>
      </c>
      <c r="P849" s="31">
        <f t="shared" si="106"/>
        <v>14</v>
      </c>
      <c r="Q849" s="31">
        <f t="shared" si="108"/>
        <v>13</v>
      </c>
      <c r="R849" s="61">
        <f t="shared" si="107"/>
        <v>1</v>
      </c>
    </row>
    <row r="850" spans="1:18" ht="15" hidden="1" customHeight="1" x14ac:dyDescent="0.25">
      <c r="A850" s="102">
        <v>41022</v>
      </c>
      <c r="B850" s="59" t="s">
        <v>73</v>
      </c>
      <c r="C850" s="60">
        <v>1815</v>
      </c>
      <c r="D850" s="60">
        <v>1830</v>
      </c>
      <c r="E850" s="31" t="s">
        <v>29</v>
      </c>
      <c r="F850" s="31" t="s">
        <v>62</v>
      </c>
      <c r="G850" s="103">
        <v>8</v>
      </c>
      <c r="H850" s="103">
        <v>0</v>
      </c>
      <c r="I850" s="103">
        <v>1</v>
      </c>
      <c r="J850" s="103">
        <v>3</v>
      </c>
      <c r="K850" s="31">
        <f t="shared" si="105"/>
        <v>12</v>
      </c>
      <c r="L850" s="31">
        <f t="shared" si="109"/>
        <v>8</v>
      </c>
      <c r="M850" s="31">
        <f t="shared" si="110"/>
        <v>0</v>
      </c>
      <c r="N850" s="31">
        <f t="shared" si="111"/>
        <v>3</v>
      </c>
      <c r="O850" s="31">
        <f t="shared" si="112"/>
        <v>2</v>
      </c>
      <c r="P850" s="31">
        <f t="shared" si="106"/>
        <v>13</v>
      </c>
      <c r="Q850" s="31">
        <f t="shared" si="108"/>
        <v>11</v>
      </c>
      <c r="R850" s="61">
        <f t="shared" si="107"/>
        <v>2</v>
      </c>
    </row>
    <row r="851" spans="1:18" ht="15" hidden="1" customHeight="1" x14ac:dyDescent="0.25">
      <c r="A851" s="102">
        <v>41022</v>
      </c>
      <c r="B851" s="59" t="s">
        <v>73</v>
      </c>
      <c r="C851" s="60">
        <v>1830</v>
      </c>
      <c r="D851" s="60">
        <v>1845</v>
      </c>
      <c r="E851" s="31" t="s">
        <v>29</v>
      </c>
      <c r="F851" s="31" t="s">
        <v>62</v>
      </c>
      <c r="G851" s="103">
        <v>8</v>
      </c>
      <c r="H851" s="103">
        <v>0</v>
      </c>
      <c r="I851" s="103">
        <v>1</v>
      </c>
      <c r="J851" s="103">
        <v>2</v>
      </c>
      <c r="K851" s="31">
        <f t="shared" si="105"/>
        <v>11</v>
      </c>
      <c r="L851" s="31">
        <f t="shared" si="109"/>
        <v>8</v>
      </c>
      <c r="M851" s="31">
        <f t="shared" si="110"/>
        <v>0</v>
      </c>
      <c r="N851" s="31">
        <f t="shared" si="111"/>
        <v>3</v>
      </c>
      <c r="O851" s="31">
        <f t="shared" si="112"/>
        <v>1</v>
      </c>
      <c r="P851" s="31">
        <f t="shared" si="106"/>
        <v>12</v>
      </c>
      <c r="Q851" s="31">
        <f t="shared" si="108"/>
        <v>11</v>
      </c>
      <c r="R851" s="61">
        <f t="shared" si="107"/>
        <v>1</v>
      </c>
    </row>
    <row r="852" spans="1:18" ht="15" hidden="1" customHeight="1" x14ac:dyDescent="0.25">
      <c r="A852" s="102">
        <v>41022</v>
      </c>
      <c r="B852" s="59" t="s">
        <v>73</v>
      </c>
      <c r="C852" s="60">
        <v>1845</v>
      </c>
      <c r="D852" s="60">
        <v>1900</v>
      </c>
      <c r="E852" s="31" t="s">
        <v>29</v>
      </c>
      <c r="F852" s="31" t="s">
        <v>62</v>
      </c>
      <c r="G852" s="103">
        <v>5</v>
      </c>
      <c r="H852" s="103">
        <v>0</v>
      </c>
      <c r="I852" s="103">
        <v>1</v>
      </c>
      <c r="J852" s="103">
        <v>1</v>
      </c>
      <c r="K852" s="31">
        <f t="shared" si="105"/>
        <v>7</v>
      </c>
      <c r="L852" s="31">
        <f t="shared" si="109"/>
        <v>5</v>
      </c>
      <c r="M852" s="31">
        <f t="shared" si="110"/>
        <v>0</v>
      </c>
      <c r="N852" s="31">
        <f t="shared" si="111"/>
        <v>3</v>
      </c>
      <c r="O852" s="31">
        <f t="shared" si="112"/>
        <v>1</v>
      </c>
      <c r="P852" s="31">
        <f t="shared" si="106"/>
        <v>9</v>
      </c>
      <c r="Q852" s="31">
        <f t="shared" si="108"/>
        <v>8</v>
      </c>
      <c r="R852" s="61">
        <f t="shared" si="107"/>
        <v>1</v>
      </c>
    </row>
    <row r="853" spans="1:18" ht="15" hidden="1" customHeight="1" x14ac:dyDescent="0.25">
      <c r="A853" s="102">
        <v>41022</v>
      </c>
      <c r="B853" s="59" t="s">
        <v>73</v>
      </c>
      <c r="C853" s="60">
        <v>1900</v>
      </c>
      <c r="D853" s="60">
        <v>1915</v>
      </c>
      <c r="E853" s="31" t="s">
        <v>29</v>
      </c>
      <c r="F853" s="31" t="s">
        <v>62</v>
      </c>
      <c r="G853" s="103">
        <v>10</v>
      </c>
      <c r="H853" s="103">
        <v>0</v>
      </c>
      <c r="I853" s="103">
        <v>0</v>
      </c>
      <c r="J853" s="103">
        <v>2</v>
      </c>
      <c r="K853" s="31">
        <f t="shared" si="105"/>
        <v>12</v>
      </c>
      <c r="L853" s="31">
        <f t="shared" si="109"/>
        <v>10</v>
      </c>
      <c r="M853" s="31">
        <f t="shared" si="110"/>
        <v>0</v>
      </c>
      <c r="N853" s="31">
        <f t="shared" si="111"/>
        <v>0</v>
      </c>
      <c r="O853" s="31">
        <f t="shared" si="112"/>
        <v>1</v>
      </c>
      <c r="P853" s="31">
        <f t="shared" si="106"/>
        <v>11</v>
      </c>
      <c r="Q853" s="31">
        <f t="shared" si="108"/>
        <v>10</v>
      </c>
      <c r="R853" s="61">
        <f t="shared" si="107"/>
        <v>1</v>
      </c>
    </row>
    <row r="854" spans="1:18" ht="15" hidden="1" customHeight="1" x14ac:dyDescent="0.25">
      <c r="A854" s="102">
        <v>41022</v>
      </c>
      <c r="B854" s="59" t="s">
        <v>73</v>
      </c>
      <c r="C854" s="60">
        <v>1915</v>
      </c>
      <c r="D854" s="60">
        <v>1930</v>
      </c>
      <c r="E854" s="31" t="s">
        <v>29</v>
      </c>
      <c r="F854" s="31" t="s">
        <v>62</v>
      </c>
      <c r="G854" s="103">
        <v>2</v>
      </c>
      <c r="H854" s="103">
        <v>0</v>
      </c>
      <c r="I854" s="103">
        <v>0</v>
      </c>
      <c r="J854" s="103">
        <v>4</v>
      </c>
      <c r="K854" s="31">
        <f t="shared" si="105"/>
        <v>6</v>
      </c>
      <c r="L854" s="31">
        <f t="shared" si="109"/>
        <v>2</v>
      </c>
      <c r="M854" s="31">
        <f t="shared" si="110"/>
        <v>0</v>
      </c>
      <c r="N854" s="31">
        <f t="shared" si="111"/>
        <v>0</v>
      </c>
      <c r="O854" s="31">
        <f t="shared" si="112"/>
        <v>2</v>
      </c>
      <c r="P854" s="31">
        <f t="shared" si="106"/>
        <v>4</v>
      </c>
      <c r="Q854" s="31">
        <f t="shared" si="108"/>
        <v>2</v>
      </c>
      <c r="R854" s="61">
        <f t="shared" si="107"/>
        <v>2</v>
      </c>
    </row>
    <row r="855" spans="1:18" ht="15" hidden="1" customHeight="1" x14ac:dyDescent="0.25">
      <c r="A855" s="102">
        <v>41022</v>
      </c>
      <c r="B855" s="59" t="s">
        <v>73</v>
      </c>
      <c r="C855" s="60">
        <v>1930</v>
      </c>
      <c r="D855" s="60">
        <v>1945</v>
      </c>
      <c r="E855" s="31" t="s">
        <v>29</v>
      </c>
      <c r="F855" s="31" t="s">
        <v>62</v>
      </c>
      <c r="G855" s="103">
        <v>6</v>
      </c>
      <c r="H855" s="103">
        <v>1</v>
      </c>
      <c r="I855" s="103">
        <v>1</v>
      </c>
      <c r="J855" s="103">
        <v>1</v>
      </c>
      <c r="K855" s="31">
        <f t="shared" si="105"/>
        <v>9</v>
      </c>
      <c r="L855" s="31">
        <f t="shared" si="109"/>
        <v>6</v>
      </c>
      <c r="M855" s="31">
        <f t="shared" si="110"/>
        <v>2</v>
      </c>
      <c r="N855" s="31">
        <f t="shared" si="111"/>
        <v>3</v>
      </c>
      <c r="O855" s="31">
        <f t="shared" si="112"/>
        <v>1</v>
      </c>
      <c r="P855" s="31">
        <f t="shared" si="106"/>
        <v>12</v>
      </c>
      <c r="Q855" s="31">
        <f t="shared" si="108"/>
        <v>11</v>
      </c>
      <c r="R855" s="61">
        <f t="shared" si="107"/>
        <v>1</v>
      </c>
    </row>
    <row r="856" spans="1:18" ht="15" hidden="1" customHeight="1" thickBot="1" x14ac:dyDescent="0.25">
      <c r="A856" s="102">
        <v>41022</v>
      </c>
      <c r="B856" s="59" t="s">
        <v>73</v>
      </c>
      <c r="C856" s="60">
        <v>1945</v>
      </c>
      <c r="D856" s="60">
        <v>2000</v>
      </c>
      <c r="E856" s="31" t="s">
        <v>29</v>
      </c>
      <c r="F856" s="31" t="s">
        <v>62</v>
      </c>
      <c r="G856" s="103">
        <v>13</v>
      </c>
      <c r="H856" s="103">
        <v>0</v>
      </c>
      <c r="I856" s="103">
        <v>0</v>
      </c>
      <c r="J856" s="103">
        <v>1</v>
      </c>
      <c r="K856" s="31">
        <f t="shared" si="105"/>
        <v>14</v>
      </c>
      <c r="L856" s="31">
        <f t="shared" si="109"/>
        <v>13</v>
      </c>
      <c r="M856" s="31">
        <f t="shared" si="110"/>
        <v>0</v>
      </c>
      <c r="N856" s="31">
        <f t="shared" si="111"/>
        <v>0</v>
      </c>
      <c r="O856" s="31">
        <f t="shared" si="112"/>
        <v>1</v>
      </c>
      <c r="P856" s="31">
        <f t="shared" si="106"/>
        <v>14</v>
      </c>
      <c r="Q856" s="31">
        <f t="shared" si="108"/>
        <v>13</v>
      </c>
      <c r="R856" s="61">
        <f t="shared" si="107"/>
        <v>1</v>
      </c>
    </row>
    <row r="857" spans="1:18" ht="15.75" hidden="1" customHeight="1" thickBot="1" x14ac:dyDescent="0.25">
      <c r="A857" s="100">
        <v>41022</v>
      </c>
      <c r="B857" s="66" t="s">
        <v>73</v>
      </c>
      <c r="C857" s="56">
        <v>500</v>
      </c>
      <c r="D857" s="56">
        <v>515</v>
      </c>
      <c r="E857" s="57" t="s">
        <v>27</v>
      </c>
      <c r="F857" s="57" t="s">
        <v>63</v>
      </c>
      <c r="G857" s="101">
        <v>0</v>
      </c>
      <c r="H857" s="101">
        <v>0</v>
      </c>
      <c r="I857" s="101">
        <v>0</v>
      </c>
      <c r="J857" s="101">
        <v>0</v>
      </c>
      <c r="K857" s="54">
        <f t="shared" ref="K857:K916" si="113">SUM(G857:J857)</f>
        <v>0</v>
      </c>
      <c r="L857" s="57">
        <f t="shared" si="109"/>
        <v>0</v>
      </c>
      <c r="M857" s="57">
        <f t="shared" si="110"/>
        <v>0</v>
      </c>
      <c r="N857" s="57">
        <f t="shared" si="111"/>
        <v>0</v>
      </c>
      <c r="O857" s="57">
        <f t="shared" si="112"/>
        <v>0</v>
      </c>
      <c r="P857" s="57">
        <f t="shared" ref="P857:P920" si="114">SUM(L857:O857)</f>
        <v>0</v>
      </c>
      <c r="Q857" s="57">
        <f t="shared" si="108"/>
        <v>0</v>
      </c>
      <c r="R857" s="58">
        <f>O857</f>
        <v>0</v>
      </c>
    </row>
    <row r="858" spans="1:18" ht="15.75" hidden="1" customHeight="1" thickBot="1" x14ac:dyDescent="0.25">
      <c r="A858" s="100">
        <v>41022</v>
      </c>
      <c r="B858" s="66" t="s">
        <v>73</v>
      </c>
      <c r="C858" s="56">
        <v>515</v>
      </c>
      <c r="D858" s="56">
        <v>530</v>
      </c>
      <c r="E858" s="57" t="s">
        <v>27</v>
      </c>
      <c r="F858" s="57" t="s">
        <v>63</v>
      </c>
      <c r="G858" s="101">
        <v>0</v>
      </c>
      <c r="H858" s="101">
        <v>0</v>
      </c>
      <c r="I858" s="101">
        <v>0</v>
      </c>
      <c r="J858" s="101">
        <v>0</v>
      </c>
      <c r="K858" s="54">
        <f t="shared" si="113"/>
        <v>0</v>
      </c>
      <c r="L858" s="57">
        <f t="shared" si="109"/>
        <v>0</v>
      </c>
      <c r="M858" s="57">
        <f t="shared" si="110"/>
        <v>0</v>
      </c>
      <c r="N858" s="57">
        <f t="shared" si="111"/>
        <v>0</v>
      </c>
      <c r="O858" s="57">
        <f t="shared" si="112"/>
        <v>0</v>
      </c>
      <c r="P858" s="57">
        <f t="shared" si="114"/>
        <v>0</v>
      </c>
      <c r="Q858" s="57">
        <f t="shared" si="108"/>
        <v>0</v>
      </c>
      <c r="R858" s="58">
        <f t="shared" ref="R858:R916" si="115">O858</f>
        <v>0</v>
      </c>
    </row>
    <row r="859" spans="1:18" ht="15.75" hidden="1" customHeight="1" thickBot="1" x14ac:dyDescent="0.25">
      <c r="A859" s="100">
        <v>41022</v>
      </c>
      <c r="B859" s="66" t="s">
        <v>73</v>
      </c>
      <c r="C859" s="56">
        <v>530</v>
      </c>
      <c r="D859" s="56">
        <v>545</v>
      </c>
      <c r="E859" s="57" t="s">
        <v>27</v>
      </c>
      <c r="F859" s="57" t="s">
        <v>63</v>
      </c>
      <c r="G859" s="101">
        <v>0</v>
      </c>
      <c r="H859" s="101">
        <v>0</v>
      </c>
      <c r="I859" s="101">
        <v>0</v>
      </c>
      <c r="J859" s="101">
        <v>0</v>
      </c>
      <c r="K859" s="54">
        <f t="shared" si="113"/>
        <v>0</v>
      </c>
      <c r="L859" s="57">
        <f t="shared" si="109"/>
        <v>0</v>
      </c>
      <c r="M859" s="57">
        <f t="shared" si="110"/>
        <v>0</v>
      </c>
      <c r="N859" s="57">
        <f t="shared" si="111"/>
        <v>0</v>
      </c>
      <c r="O859" s="57">
        <f t="shared" si="112"/>
        <v>0</v>
      </c>
      <c r="P859" s="57">
        <f t="shared" si="114"/>
        <v>0</v>
      </c>
      <c r="Q859" s="57">
        <f t="shared" si="108"/>
        <v>0</v>
      </c>
      <c r="R859" s="58">
        <f t="shared" si="115"/>
        <v>0</v>
      </c>
    </row>
    <row r="860" spans="1:18" ht="15.75" hidden="1" customHeight="1" thickBot="1" x14ac:dyDescent="0.25">
      <c r="A860" s="100">
        <v>41022</v>
      </c>
      <c r="B860" s="66" t="s">
        <v>73</v>
      </c>
      <c r="C860" s="56">
        <v>545</v>
      </c>
      <c r="D860" s="56">
        <v>600</v>
      </c>
      <c r="E860" s="57" t="s">
        <v>27</v>
      </c>
      <c r="F860" s="57" t="s">
        <v>63</v>
      </c>
      <c r="G860" s="101">
        <v>0</v>
      </c>
      <c r="H860" s="101">
        <v>0</v>
      </c>
      <c r="I860" s="101">
        <v>0</v>
      </c>
      <c r="J860" s="101">
        <v>0</v>
      </c>
      <c r="K860" s="54">
        <f t="shared" si="113"/>
        <v>0</v>
      </c>
      <c r="L860" s="57">
        <f t="shared" si="109"/>
        <v>0</v>
      </c>
      <c r="M860" s="57">
        <f t="shared" si="110"/>
        <v>0</v>
      </c>
      <c r="N860" s="57">
        <f t="shared" si="111"/>
        <v>0</v>
      </c>
      <c r="O860" s="57">
        <f t="shared" si="112"/>
        <v>0</v>
      </c>
      <c r="P860" s="57">
        <f t="shared" si="114"/>
        <v>0</v>
      </c>
      <c r="Q860" s="57">
        <f t="shared" si="108"/>
        <v>0</v>
      </c>
      <c r="R860" s="58">
        <f t="shared" si="115"/>
        <v>0</v>
      </c>
    </row>
    <row r="861" spans="1:18" ht="15.75" hidden="1" customHeight="1" thickBot="1" x14ac:dyDescent="0.25">
      <c r="A861" s="100">
        <v>41022</v>
      </c>
      <c r="B861" s="66" t="s">
        <v>73</v>
      </c>
      <c r="C861" s="56">
        <v>600</v>
      </c>
      <c r="D861" s="56">
        <v>615</v>
      </c>
      <c r="E861" s="57" t="s">
        <v>27</v>
      </c>
      <c r="F861" s="57" t="s">
        <v>63</v>
      </c>
      <c r="G861" s="101">
        <v>0</v>
      </c>
      <c r="H861" s="101">
        <v>0</v>
      </c>
      <c r="I861" s="101">
        <v>0</v>
      </c>
      <c r="J861" s="101">
        <v>0</v>
      </c>
      <c r="K861" s="54">
        <f t="shared" si="113"/>
        <v>0</v>
      </c>
      <c r="L861" s="57">
        <f t="shared" si="109"/>
        <v>0</v>
      </c>
      <c r="M861" s="57">
        <f t="shared" si="110"/>
        <v>0</v>
      </c>
      <c r="N861" s="57">
        <f t="shared" si="111"/>
        <v>0</v>
      </c>
      <c r="O861" s="57">
        <f t="shared" si="112"/>
        <v>0</v>
      </c>
      <c r="P861" s="57">
        <f t="shared" si="114"/>
        <v>0</v>
      </c>
      <c r="Q861" s="57">
        <f t="shared" si="108"/>
        <v>0</v>
      </c>
      <c r="R861" s="58">
        <f t="shared" si="115"/>
        <v>0</v>
      </c>
    </row>
    <row r="862" spans="1:18" ht="15.75" hidden="1" customHeight="1" thickBot="1" x14ac:dyDescent="0.25">
      <c r="A862" s="100">
        <v>41022</v>
      </c>
      <c r="B862" s="66" t="s">
        <v>73</v>
      </c>
      <c r="C862" s="56">
        <v>615</v>
      </c>
      <c r="D862" s="56">
        <v>630</v>
      </c>
      <c r="E862" s="57" t="s">
        <v>27</v>
      </c>
      <c r="F862" s="57" t="s">
        <v>63</v>
      </c>
      <c r="G862" s="101">
        <v>0</v>
      </c>
      <c r="H862" s="101">
        <v>0</v>
      </c>
      <c r="I862" s="101">
        <v>0</v>
      </c>
      <c r="J862" s="101">
        <v>0</v>
      </c>
      <c r="K862" s="54">
        <f t="shared" si="113"/>
        <v>0</v>
      </c>
      <c r="L862" s="57">
        <f t="shared" si="109"/>
        <v>0</v>
      </c>
      <c r="M862" s="57">
        <f t="shared" si="110"/>
        <v>0</v>
      </c>
      <c r="N862" s="57">
        <f t="shared" si="111"/>
        <v>0</v>
      </c>
      <c r="O862" s="57">
        <f t="shared" si="112"/>
        <v>0</v>
      </c>
      <c r="P862" s="57">
        <f t="shared" si="114"/>
        <v>0</v>
      </c>
      <c r="Q862" s="57">
        <f t="shared" si="108"/>
        <v>0</v>
      </c>
      <c r="R862" s="58">
        <f t="shared" si="115"/>
        <v>0</v>
      </c>
    </row>
    <row r="863" spans="1:18" ht="15.75" hidden="1" customHeight="1" thickBot="1" x14ac:dyDescent="0.25">
      <c r="A863" s="100">
        <v>41022</v>
      </c>
      <c r="B863" s="66" t="s">
        <v>73</v>
      </c>
      <c r="C863" s="56">
        <v>630</v>
      </c>
      <c r="D863" s="56">
        <v>645</v>
      </c>
      <c r="E863" s="57" t="s">
        <v>27</v>
      </c>
      <c r="F863" s="57" t="s">
        <v>63</v>
      </c>
      <c r="G863" s="101">
        <v>0</v>
      </c>
      <c r="H863" s="101">
        <v>0</v>
      </c>
      <c r="I863" s="101">
        <v>0</v>
      </c>
      <c r="J863" s="101">
        <v>0</v>
      </c>
      <c r="K863" s="54">
        <f t="shared" si="113"/>
        <v>0</v>
      </c>
      <c r="L863" s="57">
        <f t="shared" si="109"/>
        <v>0</v>
      </c>
      <c r="M863" s="57">
        <f t="shared" si="110"/>
        <v>0</v>
      </c>
      <c r="N863" s="57">
        <f t="shared" si="111"/>
        <v>0</v>
      </c>
      <c r="O863" s="57">
        <f t="shared" si="112"/>
        <v>0</v>
      </c>
      <c r="P863" s="57">
        <f t="shared" si="114"/>
        <v>0</v>
      </c>
      <c r="Q863" s="57">
        <f t="shared" si="108"/>
        <v>0</v>
      </c>
      <c r="R863" s="58">
        <f t="shared" si="115"/>
        <v>0</v>
      </c>
    </row>
    <row r="864" spans="1:18" ht="15.75" hidden="1" customHeight="1" thickBot="1" x14ac:dyDescent="0.25">
      <c r="A864" s="100">
        <v>41022</v>
      </c>
      <c r="B864" s="66" t="s">
        <v>73</v>
      </c>
      <c r="C864" s="56">
        <v>645</v>
      </c>
      <c r="D864" s="56">
        <v>700</v>
      </c>
      <c r="E864" s="57" t="s">
        <v>27</v>
      </c>
      <c r="F864" s="57" t="s">
        <v>63</v>
      </c>
      <c r="G864" s="101">
        <v>0</v>
      </c>
      <c r="H864" s="101">
        <v>0</v>
      </c>
      <c r="I864" s="101">
        <v>0</v>
      </c>
      <c r="J864" s="101">
        <v>0</v>
      </c>
      <c r="K864" s="54">
        <f t="shared" si="113"/>
        <v>0</v>
      </c>
      <c r="L864" s="57">
        <f t="shared" si="109"/>
        <v>0</v>
      </c>
      <c r="M864" s="57">
        <f t="shared" si="110"/>
        <v>0</v>
      </c>
      <c r="N864" s="57">
        <f t="shared" si="111"/>
        <v>0</v>
      </c>
      <c r="O864" s="57">
        <f t="shared" si="112"/>
        <v>0</v>
      </c>
      <c r="P864" s="57">
        <f t="shared" si="114"/>
        <v>0</v>
      </c>
      <c r="Q864" s="57">
        <f t="shared" si="108"/>
        <v>0</v>
      </c>
      <c r="R864" s="58">
        <f t="shared" si="115"/>
        <v>0</v>
      </c>
    </row>
    <row r="865" spans="1:18" ht="15.75" hidden="1" customHeight="1" thickBot="1" x14ac:dyDescent="0.25">
      <c r="A865" s="100">
        <v>41022</v>
      </c>
      <c r="B865" s="66" t="s">
        <v>73</v>
      </c>
      <c r="C865" s="56">
        <v>700</v>
      </c>
      <c r="D865" s="56">
        <v>715</v>
      </c>
      <c r="E865" s="57" t="s">
        <v>27</v>
      </c>
      <c r="F865" s="57" t="s">
        <v>63</v>
      </c>
      <c r="G865" s="101">
        <v>0</v>
      </c>
      <c r="H865" s="101">
        <v>0</v>
      </c>
      <c r="I865" s="101">
        <v>0</v>
      </c>
      <c r="J865" s="101">
        <v>0</v>
      </c>
      <c r="K865" s="54">
        <f t="shared" si="113"/>
        <v>0</v>
      </c>
      <c r="L865" s="57">
        <f t="shared" si="109"/>
        <v>0</v>
      </c>
      <c r="M865" s="57">
        <f t="shared" si="110"/>
        <v>0</v>
      </c>
      <c r="N865" s="57">
        <f t="shared" si="111"/>
        <v>0</v>
      </c>
      <c r="O865" s="57">
        <f t="shared" si="112"/>
        <v>0</v>
      </c>
      <c r="P865" s="57">
        <f t="shared" si="114"/>
        <v>0</v>
      </c>
      <c r="Q865" s="57">
        <f t="shared" ref="Q865:Q928" si="116">SUM(L865:N865)</f>
        <v>0</v>
      </c>
      <c r="R865" s="58">
        <f t="shared" si="115"/>
        <v>0</v>
      </c>
    </row>
    <row r="866" spans="1:18" ht="15.75" hidden="1" customHeight="1" thickBot="1" x14ac:dyDescent="0.25">
      <c r="A866" s="100">
        <v>41022</v>
      </c>
      <c r="B866" s="66" t="s">
        <v>73</v>
      </c>
      <c r="C866" s="56">
        <v>715</v>
      </c>
      <c r="D866" s="56">
        <v>730</v>
      </c>
      <c r="E866" s="57" t="s">
        <v>27</v>
      </c>
      <c r="F866" s="57" t="s">
        <v>63</v>
      </c>
      <c r="G866" s="101">
        <v>0</v>
      </c>
      <c r="H866" s="101">
        <v>0</v>
      </c>
      <c r="I866" s="101">
        <v>0</v>
      </c>
      <c r="J866" s="101">
        <v>0</v>
      </c>
      <c r="K866" s="54">
        <f t="shared" si="113"/>
        <v>0</v>
      </c>
      <c r="L866" s="57">
        <f t="shared" si="109"/>
        <v>0</v>
      </c>
      <c r="M866" s="57">
        <f t="shared" si="110"/>
        <v>0</v>
      </c>
      <c r="N866" s="57">
        <f t="shared" si="111"/>
        <v>0</v>
      </c>
      <c r="O866" s="57">
        <f t="shared" si="112"/>
        <v>0</v>
      </c>
      <c r="P866" s="57">
        <f t="shared" si="114"/>
        <v>0</v>
      </c>
      <c r="Q866" s="57">
        <f t="shared" si="116"/>
        <v>0</v>
      </c>
      <c r="R866" s="58">
        <f t="shared" si="115"/>
        <v>0</v>
      </c>
    </row>
    <row r="867" spans="1:18" ht="15.75" hidden="1" customHeight="1" thickBot="1" x14ac:dyDescent="0.25">
      <c r="A867" s="100">
        <v>41022</v>
      </c>
      <c r="B867" s="66" t="s">
        <v>73</v>
      </c>
      <c r="C867" s="56">
        <v>730</v>
      </c>
      <c r="D867" s="56">
        <v>745</v>
      </c>
      <c r="E867" s="57" t="s">
        <v>27</v>
      </c>
      <c r="F867" s="57" t="s">
        <v>63</v>
      </c>
      <c r="G867" s="101">
        <v>0</v>
      </c>
      <c r="H867" s="101">
        <v>0</v>
      </c>
      <c r="I867" s="101">
        <v>0</v>
      </c>
      <c r="J867" s="101">
        <v>0</v>
      </c>
      <c r="K867" s="54">
        <f t="shared" si="113"/>
        <v>0</v>
      </c>
      <c r="L867" s="57">
        <f t="shared" si="109"/>
        <v>0</v>
      </c>
      <c r="M867" s="57">
        <f t="shared" si="110"/>
        <v>0</v>
      </c>
      <c r="N867" s="57">
        <f t="shared" si="111"/>
        <v>0</v>
      </c>
      <c r="O867" s="57">
        <f t="shared" si="112"/>
        <v>0</v>
      </c>
      <c r="P867" s="57">
        <f t="shared" si="114"/>
        <v>0</v>
      </c>
      <c r="Q867" s="57">
        <f t="shared" si="116"/>
        <v>0</v>
      </c>
      <c r="R867" s="58">
        <f t="shared" si="115"/>
        <v>0</v>
      </c>
    </row>
    <row r="868" spans="1:18" ht="15.75" hidden="1" customHeight="1" thickBot="1" x14ac:dyDescent="0.25">
      <c r="A868" s="100">
        <v>41022</v>
      </c>
      <c r="B868" s="66" t="s">
        <v>73</v>
      </c>
      <c r="C868" s="56">
        <v>745</v>
      </c>
      <c r="D868" s="56">
        <v>800</v>
      </c>
      <c r="E868" s="57" t="s">
        <v>27</v>
      </c>
      <c r="F868" s="57" t="s">
        <v>63</v>
      </c>
      <c r="G868" s="101">
        <v>0</v>
      </c>
      <c r="H868" s="101">
        <v>0</v>
      </c>
      <c r="I868" s="101">
        <v>0</v>
      </c>
      <c r="J868" s="101">
        <v>0</v>
      </c>
      <c r="K868" s="54">
        <f t="shared" si="113"/>
        <v>0</v>
      </c>
      <c r="L868" s="57">
        <f t="shared" si="109"/>
        <v>0</v>
      </c>
      <c r="M868" s="57">
        <f t="shared" si="110"/>
        <v>0</v>
      </c>
      <c r="N868" s="57">
        <f t="shared" si="111"/>
        <v>0</v>
      </c>
      <c r="O868" s="57">
        <f t="shared" si="112"/>
        <v>0</v>
      </c>
      <c r="P868" s="57">
        <f t="shared" si="114"/>
        <v>0</v>
      </c>
      <c r="Q868" s="57">
        <f t="shared" si="116"/>
        <v>0</v>
      </c>
      <c r="R868" s="58">
        <f t="shared" si="115"/>
        <v>0</v>
      </c>
    </row>
    <row r="869" spans="1:18" ht="15.75" hidden="1" customHeight="1" thickBot="1" x14ac:dyDescent="0.25">
      <c r="A869" s="100">
        <v>41022</v>
      </c>
      <c r="B869" s="66" t="s">
        <v>73</v>
      </c>
      <c r="C869" s="56">
        <v>800</v>
      </c>
      <c r="D869" s="56">
        <v>815</v>
      </c>
      <c r="E869" s="57" t="s">
        <v>27</v>
      </c>
      <c r="F869" s="57" t="s">
        <v>63</v>
      </c>
      <c r="G869" s="101">
        <v>0</v>
      </c>
      <c r="H869" s="101">
        <v>0</v>
      </c>
      <c r="I869" s="101">
        <v>0</v>
      </c>
      <c r="J869" s="101">
        <v>0</v>
      </c>
      <c r="K869" s="54">
        <f t="shared" si="113"/>
        <v>0</v>
      </c>
      <c r="L869" s="57">
        <f t="shared" si="109"/>
        <v>0</v>
      </c>
      <c r="M869" s="57">
        <f t="shared" si="110"/>
        <v>0</v>
      </c>
      <c r="N869" s="57">
        <f t="shared" si="111"/>
        <v>0</v>
      </c>
      <c r="O869" s="57">
        <f t="shared" si="112"/>
        <v>0</v>
      </c>
      <c r="P869" s="57">
        <f t="shared" si="114"/>
        <v>0</v>
      </c>
      <c r="Q869" s="57">
        <f t="shared" si="116"/>
        <v>0</v>
      </c>
      <c r="R869" s="58">
        <f t="shared" si="115"/>
        <v>0</v>
      </c>
    </row>
    <row r="870" spans="1:18" ht="15.75" hidden="1" customHeight="1" thickBot="1" x14ac:dyDescent="0.25">
      <c r="A870" s="100">
        <v>41022</v>
      </c>
      <c r="B870" s="66" t="s">
        <v>73</v>
      </c>
      <c r="C870" s="56">
        <v>815</v>
      </c>
      <c r="D870" s="56">
        <v>830</v>
      </c>
      <c r="E870" s="57" t="s">
        <v>27</v>
      </c>
      <c r="F870" s="57" t="s">
        <v>63</v>
      </c>
      <c r="G870" s="101">
        <v>0</v>
      </c>
      <c r="H870" s="101">
        <v>0</v>
      </c>
      <c r="I870" s="101">
        <v>0</v>
      </c>
      <c r="J870" s="101">
        <v>0</v>
      </c>
      <c r="K870" s="54">
        <f t="shared" si="113"/>
        <v>0</v>
      </c>
      <c r="L870" s="57">
        <f t="shared" si="109"/>
        <v>0</v>
      </c>
      <c r="M870" s="57">
        <f t="shared" si="110"/>
        <v>0</v>
      </c>
      <c r="N870" s="57">
        <f t="shared" si="111"/>
        <v>0</v>
      </c>
      <c r="O870" s="57">
        <f t="shared" si="112"/>
        <v>0</v>
      </c>
      <c r="P870" s="57">
        <f t="shared" si="114"/>
        <v>0</v>
      </c>
      <c r="Q870" s="57">
        <f t="shared" si="116"/>
        <v>0</v>
      </c>
      <c r="R870" s="58">
        <f t="shared" si="115"/>
        <v>0</v>
      </c>
    </row>
    <row r="871" spans="1:18" ht="15.75" hidden="1" customHeight="1" thickBot="1" x14ac:dyDescent="0.25">
      <c r="A871" s="100">
        <v>41022</v>
      </c>
      <c r="B871" s="66" t="s">
        <v>73</v>
      </c>
      <c r="C871" s="56">
        <v>830</v>
      </c>
      <c r="D871" s="56">
        <v>845</v>
      </c>
      <c r="E871" s="57" t="s">
        <v>27</v>
      </c>
      <c r="F871" s="57" t="s">
        <v>63</v>
      </c>
      <c r="G871" s="101">
        <v>0</v>
      </c>
      <c r="H871" s="101">
        <v>0</v>
      </c>
      <c r="I871" s="101">
        <v>0</v>
      </c>
      <c r="J871" s="101">
        <v>0</v>
      </c>
      <c r="K871" s="54">
        <f t="shared" si="113"/>
        <v>0</v>
      </c>
      <c r="L871" s="57">
        <f t="shared" si="109"/>
        <v>0</v>
      </c>
      <c r="M871" s="57">
        <f t="shared" si="110"/>
        <v>0</v>
      </c>
      <c r="N871" s="57">
        <f t="shared" si="111"/>
        <v>0</v>
      </c>
      <c r="O871" s="57">
        <f t="shared" si="112"/>
        <v>0</v>
      </c>
      <c r="P871" s="57">
        <f t="shared" si="114"/>
        <v>0</v>
      </c>
      <c r="Q871" s="57">
        <f t="shared" si="116"/>
        <v>0</v>
      </c>
      <c r="R871" s="58">
        <f t="shared" si="115"/>
        <v>0</v>
      </c>
    </row>
    <row r="872" spans="1:18" ht="15.75" hidden="1" customHeight="1" thickBot="1" x14ac:dyDescent="0.25">
      <c r="A872" s="100">
        <v>41022</v>
      </c>
      <c r="B872" s="66" t="s">
        <v>73</v>
      </c>
      <c r="C872" s="56">
        <v>845</v>
      </c>
      <c r="D872" s="56">
        <v>900</v>
      </c>
      <c r="E872" s="57" t="s">
        <v>27</v>
      </c>
      <c r="F872" s="57" t="s">
        <v>63</v>
      </c>
      <c r="G872" s="101">
        <v>0</v>
      </c>
      <c r="H872" s="101">
        <v>0</v>
      </c>
      <c r="I872" s="101">
        <v>0</v>
      </c>
      <c r="J872" s="101">
        <v>0</v>
      </c>
      <c r="K872" s="54">
        <f t="shared" si="113"/>
        <v>0</v>
      </c>
      <c r="L872" s="57">
        <f t="shared" si="109"/>
        <v>0</v>
      </c>
      <c r="M872" s="57">
        <f t="shared" si="110"/>
        <v>0</v>
      </c>
      <c r="N872" s="57">
        <f t="shared" si="111"/>
        <v>0</v>
      </c>
      <c r="O872" s="57">
        <f t="shared" si="112"/>
        <v>0</v>
      </c>
      <c r="P872" s="57">
        <f t="shared" si="114"/>
        <v>0</v>
      </c>
      <c r="Q872" s="57">
        <f t="shared" si="116"/>
        <v>0</v>
      </c>
      <c r="R872" s="58">
        <f t="shared" si="115"/>
        <v>0</v>
      </c>
    </row>
    <row r="873" spans="1:18" ht="15.75" hidden="1" customHeight="1" thickBot="1" x14ac:dyDescent="0.25">
      <c r="A873" s="100">
        <v>41022</v>
      </c>
      <c r="B873" s="66" t="s">
        <v>73</v>
      </c>
      <c r="C873" s="56">
        <v>900</v>
      </c>
      <c r="D873" s="56">
        <v>915</v>
      </c>
      <c r="E873" s="57" t="s">
        <v>27</v>
      </c>
      <c r="F873" s="57" t="s">
        <v>63</v>
      </c>
      <c r="G873" s="101">
        <v>0</v>
      </c>
      <c r="H873" s="101">
        <v>0</v>
      </c>
      <c r="I873" s="101">
        <v>0</v>
      </c>
      <c r="J873" s="101">
        <v>0</v>
      </c>
      <c r="K873" s="54">
        <f t="shared" si="113"/>
        <v>0</v>
      </c>
      <c r="L873" s="57">
        <f t="shared" si="109"/>
        <v>0</v>
      </c>
      <c r="M873" s="57">
        <f t="shared" si="110"/>
        <v>0</v>
      </c>
      <c r="N873" s="57">
        <f t="shared" si="111"/>
        <v>0</v>
      </c>
      <c r="O873" s="57">
        <f t="shared" si="112"/>
        <v>0</v>
      </c>
      <c r="P873" s="57">
        <f t="shared" si="114"/>
        <v>0</v>
      </c>
      <c r="Q873" s="57">
        <f t="shared" si="116"/>
        <v>0</v>
      </c>
      <c r="R873" s="58">
        <f t="shared" si="115"/>
        <v>0</v>
      </c>
    </row>
    <row r="874" spans="1:18" ht="15.75" hidden="1" customHeight="1" thickBot="1" x14ac:dyDescent="0.25">
      <c r="A874" s="100">
        <v>41022</v>
      </c>
      <c r="B874" s="66" t="s">
        <v>73</v>
      </c>
      <c r="C874" s="56">
        <v>915</v>
      </c>
      <c r="D874" s="56">
        <v>930</v>
      </c>
      <c r="E874" s="57" t="s">
        <v>27</v>
      </c>
      <c r="F874" s="57" t="s">
        <v>63</v>
      </c>
      <c r="G874" s="101">
        <v>0</v>
      </c>
      <c r="H874" s="101">
        <v>0</v>
      </c>
      <c r="I874" s="101">
        <v>0</v>
      </c>
      <c r="J874" s="101">
        <v>0</v>
      </c>
      <c r="K874" s="54">
        <f t="shared" si="113"/>
        <v>0</v>
      </c>
      <c r="L874" s="57">
        <f t="shared" si="109"/>
        <v>0</v>
      </c>
      <c r="M874" s="57">
        <f t="shared" si="110"/>
        <v>0</v>
      </c>
      <c r="N874" s="57">
        <f t="shared" si="111"/>
        <v>0</v>
      </c>
      <c r="O874" s="57">
        <f t="shared" si="112"/>
        <v>0</v>
      </c>
      <c r="P874" s="57">
        <f t="shared" si="114"/>
        <v>0</v>
      </c>
      <c r="Q874" s="57">
        <f t="shared" si="116"/>
        <v>0</v>
      </c>
      <c r="R874" s="58">
        <f t="shared" si="115"/>
        <v>0</v>
      </c>
    </row>
    <row r="875" spans="1:18" ht="15.75" hidden="1" customHeight="1" thickBot="1" x14ac:dyDescent="0.25">
      <c r="A875" s="100">
        <v>41022</v>
      </c>
      <c r="B875" s="66" t="s">
        <v>73</v>
      </c>
      <c r="C875" s="56">
        <v>930</v>
      </c>
      <c r="D875" s="56">
        <v>945</v>
      </c>
      <c r="E875" s="57" t="s">
        <v>27</v>
      </c>
      <c r="F875" s="57" t="s">
        <v>63</v>
      </c>
      <c r="G875" s="101">
        <v>0</v>
      </c>
      <c r="H875" s="101">
        <v>0</v>
      </c>
      <c r="I875" s="101">
        <v>0</v>
      </c>
      <c r="J875" s="101">
        <v>0</v>
      </c>
      <c r="K875" s="54">
        <f t="shared" si="113"/>
        <v>0</v>
      </c>
      <c r="L875" s="57">
        <f t="shared" si="109"/>
        <v>0</v>
      </c>
      <c r="M875" s="57">
        <f t="shared" si="110"/>
        <v>0</v>
      </c>
      <c r="N875" s="57">
        <f t="shared" si="111"/>
        <v>0</v>
      </c>
      <c r="O875" s="57">
        <f t="shared" si="112"/>
        <v>0</v>
      </c>
      <c r="P875" s="57">
        <f t="shared" si="114"/>
        <v>0</v>
      </c>
      <c r="Q875" s="57">
        <f t="shared" si="116"/>
        <v>0</v>
      </c>
      <c r="R875" s="58">
        <f t="shared" si="115"/>
        <v>0</v>
      </c>
    </row>
    <row r="876" spans="1:18" ht="15.75" hidden="1" customHeight="1" thickBot="1" x14ac:dyDescent="0.25">
      <c r="A876" s="100">
        <v>41022</v>
      </c>
      <c r="B876" s="66" t="s">
        <v>73</v>
      </c>
      <c r="C876" s="56">
        <v>945</v>
      </c>
      <c r="D876" s="56">
        <v>1000</v>
      </c>
      <c r="E876" s="57" t="s">
        <v>27</v>
      </c>
      <c r="F876" s="57" t="s">
        <v>63</v>
      </c>
      <c r="G876" s="101">
        <v>0</v>
      </c>
      <c r="H876" s="101">
        <v>0</v>
      </c>
      <c r="I876" s="101">
        <v>0</v>
      </c>
      <c r="J876" s="101">
        <v>0</v>
      </c>
      <c r="K876" s="54">
        <f t="shared" si="113"/>
        <v>0</v>
      </c>
      <c r="L876" s="57">
        <f t="shared" si="109"/>
        <v>0</v>
      </c>
      <c r="M876" s="57">
        <f t="shared" si="110"/>
        <v>0</v>
      </c>
      <c r="N876" s="57">
        <f t="shared" si="111"/>
        <v>0</v>
      </c>
      <c r="O876" s="57">
        <f t="shared" si="112"/>
        <v>0</v>
      </c>
      <c r="P876" s="57">
        <f t="shared" si="114"/>
        <v>0</v>
      </c>
      <c r="Q876" s="57">
        <f t="shared" si="116"/>
        <v>0</v>
      </c>
      <c r="R876" s="58">
        <f t="shared" si="115"/>
        <v>0</v>
      </c>
    </row>
    <row r="877" spans="1:18" ht="15.75" hidden="1" customHeight="1" thickBot="1" x14ac:dyDescent="0.25">
      <c r="A877" s="100">
        <v>41022</v>
      </c>
      <c r="B877" s="66" t="s">
        <v>73</v>
      </c>
      <c r="C877" s="56">
        <v>1000</v>
      </c>
      <c r="D877" s="56">
        <v>1015</v>
      </c>
      <c r="E877" s="57" t="s">
        <v>27</v>
      </c>
      <c r="F877" s="57" t="s">
        <v>63</v>
      </c>
      <c r="G877" s="101">
        <v>0</v>
      </c>
      <c r="H877" s="101">
        <v>0</v>
      </c>
      <c r="I877" s="101">
        <v>0</v>
      </c>
      <c r="J877" s="101">
        <v>0</v>
      </c>
      <c r="K877" s="54">
        <f t="shared" si="113"/>
        <v>0</v>
      </c>
      <c r="L877" s="57">
        <f t="shared" si="109"/>
        <v>0</v>
      </c>
      <c r="M877" s="57">
        <f t="shared" si="110"/>
        <v>0</v>
      </c>
      <c r="N877" s="57">
        <f t="shared" si="111"/>
        <v>0</v>
      </c>
      <c r="O877" s="57">
        <f t="shared" si="112"/>
        <v>0</v>
      </c>
      <c r="P877" s="57">
        <f t="shared" si="114"/>
        <v>0</v>
      </c>
      <c r="Q877" s="57">
        <f t="shared" si="116"/>
        <v>0</v>
      </c>
      <c r="R877" s="58">
        <f t="shared" si="115"/>
        <v>0</v>
      </c>
    </row>
    <row r="878" spans="1:18" ht="15.75" hidden="1" customHeight="1" thickBot="1" x14ac:dyDescent="0.25">
      <c r="A878" s="100">
        <v>41022</v>
      </c>
      <c r="B878" s="66" t="s">
        <v>73</v>
      </c>
      <c r="C878" s="56">
        <v>1015</v>
      </c>
      <c r="D878" s="56">
        <v>1030</v>
      </c>
      <c r="E878" s="57" t="s">
        <v>27</v>
      </c>
      <c r="F878" s="57" t="s">
        <v>63</v>
      </c>
      <c r="G878" s="101">
        <v>0</v>
      </c>
      <c r="H878" s="101">
        <v>0</v>
      </c>
      <c r="I878" s="101">
        <v>0</v>
      </c>
      <c r="J878" s="101">
        <v>0</v>
      </c>
      <c r="K878" s="54">
        <f t="shared" si="113"/>
        <v>0</v>
      </c>
      <c r="L878" s="57">
        <f t="shared" si="109"/>
        <v>0</v>
      </c>
      <c r="M878" s="57">
        <f t="shared" si="110"/>
        <v>0</v>
      </c>
      <c r="N878" s="57">
        <f t="shared" si="111"/>
        <v>0</v>
      </c>
      <c r="O878" s="57">
        <f t="shared" si="112"/>
        <v>0</v>
      </c>
      <c r="P878" s="57">
        <f t="shared" si="114"/>
        <v>0</v>
      </c>
      <c r="Q878" s="57">
        <f t="shared" si="116"/>
        <v>0</v>
      </c>
      <c r="R878" s="58">
        <f t="shared" si="115"/>
        <v>0</v>
      </c>
    </row>
    <row r="879" spans="1:18" ht="15.75" hidden="1" customHeight="1" thickBot="1" x14ac:dyDescent="0.25">
      <c r="A879" s="100">
        <v>41022</v>
      </c>
      <c r="B879" s="66" t="s">
        <v>73</v>
      </c>
      <c r="C879" s="56">
        <v>1030</v>
      </c>
      <c r="D879" s="56">
        <v>1045</v>
      </c>
      <c r="E879" s="57" t="s">
        <v>27</v>
      </c>
      <c r="F879" s="57" t="s">
        <v>63</v>
      </c>
      <c r="G879" s="101">
        <v>0</v>
      </c>
      <c r="H879" s="101">
        <v>0</v>
      </c>
      <c r="I879" s="101">
        <v>0</v>
      </c>
      <c r="J879" s="101">
        <v>0</v>
      </c>
      <c r="K879" s="54">
        <f t="shared" si="113"/>
        <v>0</v>
      </c>
      <c r="L879" s="57">
        <f t="shared" si="109"/>
        <v>0</v>
      </c>
      <c r="M879" s="57">
        <f t="shared" si="110"/>
        <v>0</v>
      </c>
      <c r="N879" s="57">
        <f t="shared" si="111"/>
        <v>0</v>
      </c>
      <c r="O879" s="57">
        <f t="shared" si="112"/>
        <v>0</v>
      </c>
      <c r="P879" s="57">
        <f t="shared" si="114"/>
        <v>0</v>
      </c>
      <c r="Q879" s="57">
        <f t="shared" si="116"/>
        <v>0</v>
      </c>
      <c r="R879" s="58">
        <f t="shared" si="115"/>
        <v>0</v>
      </c>
    </row>
    <row r="880" spans="1:18" ht="15.75" hidden="1" customHeight="1" thickBot="1" x14ac:dyDescent="0.25">
      <c r="A880" s="100">
        <v>41022</v>
      </c>
      <c r="B880" s="66" t="s">
        <v>73</v>
      </c>
      <c r="C880" s="56">
        <v>1045</v>
      </c>
      <c r="D880" s="56">
        <v>1100</v>
      </c>
      <c r="E880" s="57" t="s">
        <v>27</v>
      </c>
      <c r="F880" s="57" t="s">
        <v>63</v>
      </c>
      <c r="G880" s="101">
        <v>0</v>
      </c>
      <c r="H880" s="101">
        <v>0</v>
      </c>
      <c r="I880" s="101">
        <v>0</v>
      </c>
      <c r="J880" s="101">
        <v>0</v>
      </c>
      <c r="K880" s="54">
        <f t="shared" si="113"/>
        <v>0</v>
      </c>
      <c r="L880" s="57">
        <f t="shared" si="109"/>
        <v>0</v>
      </c>
      <c r="M880" s="57">
        <f t="shared" si="110"/>
        <v>0</v>
      </c>
      <c r="N880" s="57">
        <f t="shared" si="111"/>
        <v>0</v>
      </c>
      <c r="O880" s="57">
        <f t="shared" si="112"/>
        <v>0</v>
      </c>
      <c r="P880" s="57">
        <f t="shared" si="114"/>
        <v>0</v>
      </c>
      <c r="Q880" s="57">
        <f t="shared" si="116"/>
        <v>0</v>
      </c>
      <c r="R880" s="58">
        <f t="shared" si="115"/>
        <v>0</v>
      </c>
    </row>
    <row r="881" spans="1:18" ht="15.75" hidden="1" customHeight="1" thickBot="1" x14ac:dyDescent="0.25">
      <c r="A881" s="100">
        <v>41022</v>
      </c>
      <c r="B881" s="66" t="s">
        <v>73</v>
      </c>
      <c r="C881" s="56">
        <v>1100</v>
      </c>
      <c r="D881" s="56">
        <v>1115</v>
      </c>
      <c r="E881" s="57" t="s">
        <v>27</v>
      </c>
      <c r="F881" s="57" t="s">
        <v>63</v>
      </c>
      <c r="G881" s="101">
        <v>0</v>
      </c>
      <c r="H881" s="101">
        <v>0</v>
      </c>
      <c r="I881" s="101">
        <v>0</v>
      </c>
      <c r="J881" s="101">
        <v>0</v>
      </c>
      <c r="K881" s="54">
        <f t="shared" si="113"/>
        <v>0</v>
      </c>
      <c r="L881" s="57">
        <f t="shared" si="109"/>
        <v>0</v>
      </c>
      <c r="M881" s="57">
        <f t="shared" si="110"/>
        <v>0</v>
      </c>
      <c r="N881" s="57">
        <f t="shared" si="111"/>
        <v>0</v>
      </c>
      <c r="O881" s="57">
        <f t="shared" si="112"/>
        <v>0</v>
      </c>
      <c r="P881" s="57">
        <f t="shared" si="114"/>
        <v>0</v>
      </c>
      <c r="Q881" s="57">
        <f t="shared" si="116"/>
        <v>0</v>
      </c>
      <c r="R881" s="58">
        <f t="shared" si="115"/>
        <v>0</v>
      </c>
    </row>
    <row r="882" spans="1:18" ht="15.75" hidden="1" customHeight="1" thickBot="1" x14ac:dyDescent="0.25">
      <c r="A882" s="100">
        <v>41022</v>
      </c>
      <c r="B882" s="66" t="s">
        <v>73</v>
      </c>
      <c r="C882" s="56">
        <v>1115</v>
      </c>
      <c r="D882" s="56">
        <v>1130</v>
      </c>
      <c r="E882" s="57" t="s">
        <v>27</v>
      </c>
      <c r="F882" s="57" t="s">
        <v>63</v>
      </c>
      <c r="G882" s="101">
        <v>0</v>
      </c>
      <c r="H882" s="101">
        <v>0</v>
      </c>
      <c r="I882" s="101">
        <v>0</v>
      </c>
      <c r="J882" s="101">
        <v>0</v>
      </c>
      <c r="K882" s="54">
        <f t="shared" si="113"/>
        <v>0</v>
      </c>
      <c r="L882" s="57">
        <f t="shared" si="109"/>
        <v>0</v>
      </c>
      <c r="M882" s="57">
        <f t="shared" si="110"/>
        <v>0</v>
      </c>
      <c r="N882" s="57">
        <f t="shared" si="111"/>
        <v>0</v>
      </c>
      <c r="O882" s="57">
        <f t="shared" si="112"/>
        <v>0</v>
      </c>
      <c r="P882" s="57">
        <f t="shared" si="114"/>
        <v>0</v>
      </c>
      <c r="Q882" s="57">
        <f t="shared" si="116"/>
        <v>0</v>
      </c>
      <c r="R882" s="58">
        <f t="shared" si="115"/>
        <v>0</v>
      </c>
    </row>
    <row r="883" spans="1:18" ht="15.75" hidden="1" customHeight="1" thickBot="1" x14ac:dyDescent="0.25">
      <c r="A883" s="100">
        <v>41022</v>
      </c>
      <c r="B883" s="66" t="s">
        <v>73</v>
      </c>
      <c r="C883" s="56">
        <v>1130</v>
      </c>
      <c r="D883" s="56">
        <v>1145</v>
      </c>
      <c r="E883" s="57" t="s">
        <v>27</v>
      </c>
      <c r="F883" s="57" t="s">
        <v>63</v>
      </c>
      <c r="G883" s="101">
        <v>0</v>
      </c>
      <c r="H883" s="101">
        <v>0</v>
      </c>
      <c r="I883" s="101">
        <v>0</v>
      </c>
      <c r="J883" s="101">
        <v>0</v>
      </c>
      <c r="K883" s="54">
        <f t="shared" si="113"/>
        <v>0</v>
      </c>
      <c r="L883" s="57">
        <f t="shared" si="109"/>
        <v>0</v>
      </c>
      <c r="M883" s="57">
        <f t="shared" si="110"/>
        <v>0</v>
      </c>
      <c r="N883" s="57">
        <f t="shared" si="111"/>
        <v>0</v>
      </c>
      <c r="O883" s="57">
        <f t="shared" si="112"/>
        <v>0</v>
      </c>
      <c r="P883" s="57">
        <f t="shared" si="114"/>
        <v>0</v>
      </c>
      <c r="Q883" s="57">
        <f t="shared" si="116"/>
        <v>0</v>
      </c>
      <c r="R883" s="58">
        <f t="shared" si="115"/>
        <v>0</v>
      </c>
    </row>
    <row r="884" spans="1:18" ht="15.75" hidden="1" customHeight="1" thickBot="1" x14ac:dyDescent="0.25">
      <c r="A884" s="100">
        <v>41022</v>
      </c>
      <c r="B884" s="66" t="s">
        <v>73</v>
      </c>
      <c r="C884" s="56">
        <v>1145</v>
      </c>
      <c r="D884" s="56">
        <v>1200</v>
      </c>
      <c r="E884" s="57" t="s">
        <v>27</v>
      </c>
      <c r="F884" s="57" t="s">
        <v>63</v>
      </c>
      <c r="G884" s="101">
        <v>0</v>
      </c>
      <c r="H884" s="101">
        <v>0</v>
      </c>
      <c r="I884" s="101">
        <v>0</v>
      </c>
      <c r="J884" s="101">
        <v>0</v>
      </c>
      <c r="K884" s="54">
        <f t="shared" si="113"/>
        <v>0</v>
      </c>
      <c r="L884" s="57">
        <f t="shared" si="109"/>
        <v>0</v>
      </c>
      <c r="M884" s="57">
        <f t="shared" si="110"/>
        <v>0</v>
      </c>
      <c r="N884" s="57">
        <f t="shared" si="111"/>
        <v>0</v>
      </c>
      <c r="O884" s="57">
        <f t="shared" si="112"/>
        <v>0</v>
      </c>
      <c r="P884" s="57">
        <f t="shared" si="114"/>
        <v>0</v>
      </c>
      <c r="Q884" s="57">
        <f t="shared" si="116"/>
        <v>0</v>
      </c>
      <c r="R884" s="58">
        <f t="shared" si="115"/>
        <v>0</v>
      </c>
    </row>
    <row r="885" spans="1:18" ht="15.75" hidden="1" customHeight="1" thickBot="1" x14ac:dyDescent="0.25">
      <c r="A885" s="100">
        <v>41022</v>
      </c>
      <c r="B885" s="66" t="s">
        <v>73</v>
      </c>
      <c r="C885" s="56">
        <v>1200</v>
      </c>
      <c r="D885" s="56">
        <v>1215</v>
      </c>
      <c r="E885" s="57" t="s">
        <v>27</v>
      </c>
      <c r="F885" s="57" t="s">
        <v>63</v>
      </c>
      <c r="G885" s="101">
        <v>0</v>
      </c>
      <c r="H885" s="101">
        <v>0</v>
      </c>
      <c r="I885" s="101">
        <v>0</v>
      </c>
      <c r="J885" s="101">
        <v>0</v>
      </c>
      <c r="K885" s="54">
        <f t="shared" si="113"/>
        <v>0</v>
      </c>
      <c r="L885" s="57">
        <f t="shared" si="109"/>
        <v>0</v>
      </c>
      <c r="M885" s="57">
        <f t="shared" si="110"/>
        <v>0</v>
      </c>
      <c r="N885" s="57">
        <f t="shared" si="111"/>
        <v>0</v>
      </c>
      <c r="O885" s="57">
        <f t="shared" si="112"/>
        <v>0</v>
      </c>
      <c r="P885" s="57">
        <f t="shared" si="114"/>
        <v>0</v>
      </c>
      <c r="Q885" s="57">
        <f t="shared" si="116"/>
        <v>0</v>
      </c>
      <c r="R885" s="58">
        <f t="shared" si="115"/>
        <v>0</v>
      </c>
    </row>
    <row r="886" spans="1:18" ht="15.75" hidden="1" customHeight="1" thickBot="1" x14ac:dyDescent="0.25">
      <c r="A886" s="100">
        <v>41022</v>
      </c>
      <c r="B886" s="66" t="s">
        <v>73</v>
      </c>
      <c r="C886" s="56">
        <v>1215</v>
      </c>
      <c r="D886" s="56">
        <v>1230</v>
      </c>
      <c r="E886" s="57" t="s">
        <v>27</v>
      </c>
      <c r="F886" s="57" t="s">
        <v>63</v>
      </c>
      <c r="G886" s="101">
        <v>0</v>
      </c>
      <c r="H886" s="101">
        <v>0</v>
      </c>
      <c r="I886" s="101">
        <v>0</v>
      </c>
      <c r="J886" s="101">
        <v>0</v>
      </c>
      <c r="K886" s="54">
        <f t="shared" si="113"/>
        <v>0</v>
      </c>
      <c r="L886" s="57">
        <f t="shared" si="109"/>
        <v>0</v>
      </c>
      <c r="M886" s="57">
        <f t="shared" si="110"/>
        <v>0</v>
      </c>
      <c r="N886" s="57">
        <f t="shared" si="111"/>
        <v>0</v>
      </c>
      <c r="O886" s="57">
        <f t="shared" si="112"/>
        <v>0</v>
      </c>
      <c r="P886" s="57">
        <f t="shared" si="114"/>
        <v>0</v>
      </c>
      <c r="Q886" s="57">
        <f t="shared" si="116"/>
        <v>0</v>
      </c>
      <c r="R886" s="58">
        <f t="shared" si="115"/>
        <v>0</v>
      </c>
    </row>
    <row r="887" spans="1:18" ht="15.75" hidden="1" customHeight="1" thickBot="1" x14ac:dyDescent="0.25">
      <c r="A887" s="100">
        <v>41022</v>
      </c>
      <c r="B887" s="66" t="s">
        <v>73</v>
      </c>
      <c r="C887" s="56">
        <v>1230</v>
      </c>
      <c r="D887" s="56">
        <v>1245</v>
      </c>
      <c r="E887" s="57" t="s">
        <v>27</v>
      </c>
      <c r="F887" s="57" t="s">
        <v>63</v>
      </c>
      <c r="G887" s="101">
        <v>0</v>
      </c>
      <c r="H887" s="101">
        <v>0</v>
      </c>
      <c r="I887" s="101">
        <v>0</v>
      </c>
      <c r="J887" s="101">
        <v>0</v>
      </c>
      <c r="K887" s="54">
        <f t="shared" si="113"/>
        <v>0</v>
      </c>
      <c r="L887" s="57">
        <f t="shared" si="109"/>
        <v>0</v>
      </c>
      <c r="M887" s="57">
        <f t="shared" si="110"/>
        <v>0</v>
      </c>
      <c r="N887" s="57">
        <f t="shared" si="111"/>
        <v>0</v>
      </c>
      <c r="O887" s="57">
        <f t="shared" si="112"/>
        <v>0</v>
      </c>
      <c r="P887" s="57">
        <f t="shared" si="114"/>
        <v>0</v>
      </c>
      <c r="Q887" s="57">
        <f t="shared" si="116"/>
        <v>0</v>
      </c>
      <c r="R887" s="58">
        <f t="shared" si="115"/>
        <v>0</v>
      </c>
    </row>
    <row r="888" spans="1:18" ht="15.75" hidden="1" customHeight="1" thickBot="1" x14ac:dyDescent="0.25">
      <c r="A888" s="100">
        <v>41022</v>
      </c>
      <c r="B888" s="66" t="s">
        <v>73</v>
      </c>
      <c r="C888" s="56">
        <v>1245</v>
      </c>
      <c r="D888" s="56">
        <v>1300</v>
      </c>
      <c r="E888" s="57" t="s">
        <v>27</v>
      </c>
      <c r="F888" s="57" t="s">
        <v>63</v>
      </c>
      <c r="G888" s="101">
        <v>0</v>
      </c>
      <c r="H888" s="101">
        <v>0</v>
      </c>
      <c r="I888" s="101">
        <v>0</v>
      </c>
      <c r="J888" s="101">
        <v>0</v>
      </c>
      <c r="K888" s="54">
        <f t="shared" si="113"/>
        <v>0</v>
      </c>
      <c r="L888" s="57">
        <f t="shared" si="109"/>
        <v>0</v>
      </c>
      <c r="M888" s="57">
        <f t="shared" si="110"/>
        <v>0</v>
      </c>
      <c r="N888" s="57">
        <f t="shared" si="111"/>
        <v>0</v>
      </c>
      <c r="O888" s="57">
        <f t="shared" si="112"/>
        <v>0</v>
      </c>
      <c r="P888" s="57">
        <f t="shared" si="114"/>
        <v>0</v>
      </c>
      <c r="Q888" s="57">
        <f t="shared" si="116"/>
        <v>0</v>
      </c>
      <c r="R888" s="58">
        <f t="shared" si="115"/>
        <v>0</v>
      </c>
    </row>
    <row r="889" spans="1:18" ht="15.75" hidden="1" customHeight="1" thickBot="1" x14ac:dyDescent="0.25">
      <c r="A889" s="100">
        <v>41022</v>
      </c>
      <c r="B889" s="66" t="s">
        <v>73</v>
      </c>
      <c r="C889" s="56">
        <v>1300</v>
      </c>
      <c r="D889" s="56">
        <v>1315</v>
      </c>
      <c r="E889" s="57" t="s">
        <v>27</v>
      </c>
      <c r="F889" s="57" t="s">
        <v>63</v>
      </c>
      <c r="G889" s="101">
        <v>0</v>
      </c>
      <c r="H889" s="101">
        <v>0</v>
      </c>
      <c r="I889" s="101">
        <v>0</v>
      </c>
      <c r="J889" s="101">
        <v>0</v>
      </c>
      <c r="K889" s="54">
        <f t="shared" si="113"/>
        <v>0</v>
      </c>
      <c r="L889" s="57">
        <f t="shared" si="109"/>
        <v>0</v>
      </c>
      <c r="M889" s="57">
        <f t="shared" si="110"/>
        <v>0</v>
      </c>
      <c r="N889" s="57">
        <f t="shared" si="111"/>
        <v>0</v>
      </c>
      <c r="O889" s="57">
        <f t="shared" si="112"/>
        <v>0</v>
      </c>
      <c r="P889" s="57">
        <f t="shared" si="114"/>
        <v>0</v>
      </c>
      <c r="Q889" s="57">
        <f t="shared" si="116"/>
        <v>0</v>
      </c>
      <c r="R889" s="58">
        <f t="shared" si="115"/>
        <v>0</v>
      </c>
    </row>
    <row r="890" spans="1:18" ht="15.75" hidden="1" customHeight="1" thickBot="1" x14ac:dyDescent="0.25">
      <c r="A890" s="100">
        <v>41022</v>
      </c>
      <c r="B890" s="66" t="s">
        <v>73</v>
      </c>
      <c r="C890" s="56">
        <v>1315</v>
      </c>
      <c r="D890" s="56">
        <v>1330</v>
      </c>
      <c r="E890" s="57" t="s">
        <v>27</v>
      </c>
      <c r="F890" s="57" t="s">
        <v>63</v>
      </c>
      <c r="G890" s="101">
        <v>0</v>
      </c>
      <c r="H890" s="101">
        <v>0</v>
      </c>
      <c r="I890" s="101">
        <v>0</v>
      </c>
      <c r="J890" s="101">
        <v>0</v>
      </c>
      <c r="K890" s="54">
        <f t="shared" si="113"/>
        <v>0</v>
      </c>
      <c r="L890" s="57">
        <f t="shared" si="109"/>
        <v>0</v>
      </c>
      <c r="M890" s="57">
        <f t="shared" si="110"/>
        <v>0</v>
      </c>
      <c r="N890" s="57">
        <f t="shared" si="111"/>
        <v>0</v>
      </c>
      <c r="O890" s="57">
        <f t="shared" si="112"/>
        <v>0</v>
      </c>
      <c r="P890" s="57">
        <f t="shared" si="114"/>
        <v>0</v>
      </c>
      <c r="Q890" s="57">
        <f t="shared" si="116"/>
        <v>0</v>
      </c>
      <c r="R890" s="58">
        <f t="shared" si="115"/>
        <v>0</v>
      </c>
    </row>
    <row r="891" spans="1:18" ht="15.75" hidden="1" customHeight="1" thickBot="1" x14ac:dyDescent="0.25">
      <c r="A891" s="100">
        <v>41022</v>
      </c>
      <c r="B891" s="66" t="s">
        <v>73</v>
      </c>
      <c r="C891" s="56">
        <v>1330</v>
      </c>
      <c r="D891" s="56">
        <v>1345</v>
      </c>
      <c r="E891" s="57" t="s">
        <v>27</v>
      </c>
      <c r="F891" s="57" t="s">
        <v>63</v>
      </c>
      <c r="G891" s="101">
        <v>0</v>
      </c>
      <c r="H891" s="101">
        <v>0</v>
      </c>
      <c r="I891" s="101">
        <v>0</v>
      </c>
      <c r="J891" s="101">
        <v>0</v>
      </c>
      <c r="K891" s="54">
        <f t="shared" si="113"/>
        <v>0</v>
      </c>
      <c r="L891" s="57">
        <f t="shared" si="109"/>
        <v>0</v>
      </c>
      <c r="M891" s="57">
        <f t="shared" si="110"/>
        <v>0</v>
      </c>
      <c r="N891" s="57">
        <f t="shared" si="111"/>
        <v>0</v>
      </c>
      <c r="O891" s="57">
        <f t="shared" si="112"/>
        <v>0</v>
      </c>
      <c r="P891" s="57">
        <f t="shared" si="114"/>
        <v>0</v>
      </c>
      <c r="Q891" s="57">
        <f t="shared" si="116"/>
        <v>0</v>
      </c>
      <c r="R891" s="58">
        <f t="shared" si="115"/>
        <v>0</v>
      </c>
    </row>
    <row r="892" spans="1:18" ht="15.75" hidden="1" customHeight="1" thickBot="1" x14ac:dyDescent="0.25">
      <c r="A892" s="100">
        <v>41022</v>
      </c>
      <c r="B892" s="66" t="s">
        <v>73</v>
      </c>
      <c r="C892" s="56">
        <v>1345</v>
      </c>
      <c r="D892" s="56">
        <v>1400</v>
      </c>
      <c r="E892" s="57" t="s">
        <v>27</v>
      </c>
      <c r="F892" s="57" t="s">
        <v>63</v>
      </c>
      <c r="G892" s="101">
        <v>0</v>
      </c>
      <c r="H892" s="101">
        <v>0</v>
      </c>
      <c r="I892" s="101">
        <v>0</v>
      </c>
      <c r="J892" s="101">
        <v>0</v>
      </c>
      <c r="K892" s="54">
        <f t="shared" si="113"/>
        <v>0</v>
      </c>
      <c r="L892" s="57">
        <f t="shared" si="109"/>
        <v>0</v>
      </c>
      <c r="M892" s="57">
        <f t="shared" si="110"/>
        <v>0</v>
      </c>
      <c r="N892" s="57">
        <f t="shared" si="111"/>
        <v>0</v>
      </c>
      <c r="O892" s="57">
        <f t="shared" si="112"/>
        <v>0</v>
      </c>
      <c r="P892" s="57">
        <f t="shared" si="114"/>
        <v>0</v>
      </c>
      <c r="Q892" s="57">
        <f t="shared" si="116"/>
        <v>0</v>
      </c>
      <c r="R892" s="58">
        <f t="shared" si="115"/>
        <v>0</v>
      </c>
    </row>
    <row r="893" spans="1:18" ht="15.75" hidden="1" customHeight="1" thickBot="1" x14ac:dyDescent="0.25">
      <c r="A893" s="100">
        <v>41022</v>
      </c>
      <c r="B893" s="66" t="s">
        <v>73</v>
      </c>
      <c r="C893" s="56">
        <v>1400</v>
      </c>
      <c r="D893" s="56">
        <v>1415</v>
      </c>
      <c r="E893" s="57" t="s">
        <v>27</v>
      </c>
      <c r="F893" s="57" t="s">
        <v>63</v>
      </c>
      <c r="G893" s="101">
        <v>0</v>
      </c>
      <c r="H893" s="101">
        <v>0</v>
      </c>
      <c r="I893" s="101">
        <v>0</v>
      </c>
      <c r="J893" s="101">
        <v>0</v>
      </c>
      <c r="K893" s="54">
        <f t="shared" si="113"/>
        <v>0</v>
      </c>
      <c r="L893" s="57">
        <f t="shared" si="109"/>
        <v>0</v>
      </c>
      <c r="M893" s="57">
        <f t="shared" si="110"/>
        <v>0</v>
      </c>
      <c r="N893" s="57">
        <f t="shared" si="111"/>
        <v>0</v>
      </c>
      <c r="O893" s="57">
        <f t="shared" si="112"/>
        <v>0</v>
      </c>
      <c r="P893" s="57">
        <f t="shared" si="114"/>
        <v>0</v>
      </c>
      <c r="Q893" s="57">
        <f t="shared" si="116"/>
        <v>0</v>
      </c>
      <c r="R893" s="58">
        <f t="shared" si="115"/>
        <v>0</v>
      </c>
    </row>
    <row r="894" spans="1:18" ht="15.75" hidden="1" customHeight="1" thickBot="1" x14ac:dyDescent="0.25">
      <c r="A894" s="100">
        <v>41022</v>
      </c>
      <c r="B894" s="66" t="s">
        <v>73</v>
      </c>
      <c r="C894" s="56">
        <v>1415</v>
      </c>
      <c r="D894" s="56">
        <v>1430</v>
      </c>
      <c r="E894" s="57" t="s">
        <v>27</v>
      </c>
      <c r="F894" s="57" t="s">
        <v>63</v>
      </c>
      <c r="G894" s="101">
        <v>0</v>
      </c>
      <c r="H894" s="101">
        <v>0</v>
      </c>
      <c r="I894" s="101">
        <v>0</v>
      </c>
      <c r="J894" s="101">
        <v>0</v>
      </c>
      <c r="K894" s="54">
        <f t="shared" si="113"/>
        <v>0</v>
      </c>
      <c r="L894" s="57">
        <f t="shared" si="109"/>
        <v>0</v>
      </c>
      <c r="M894" s="57">
        <f t="shared" si="110"/>
        <v>0</v>
      </c>
      <c r="N894" s="57">
        <f t="shared" si="111"/>
        <v>0</v>
      </c>
      <c r="O894" s="57">
        <f t="shared" si="112"/>
        <v>0</v>
      </c>
      <c r="P894" s="57">
        <f t="shared" si="114"/>
        <v>0</v>
      </c>
      <c r="Q894" s="57">
        <f t="shared" si="116"/>
        <v>0</v>
      </c>
      <c r="R894" s="58">
        <f t="shared" si="115"/>
        <v>0</v>
      </c>
    </row>
    <row r="895" spans="1:18" ht="15.75" hidden="1" customHeight="1" thickBot="1" x14ac:dyDescent="0.25">
      <c r="A895" s="100">
        <v>41022</v>
      </c>
      <c r="B895" s="66" t="s">
        <v>73</v>
      </c>
      <c r="C895" s="56">
        <v>1430</v>
      </c>
      <c r="D895" s="56">
        <v>1445</v>
      </c>
      <c r="E895" s="57" t="s">
        <v>27</v>
      </c>
      <c r="F895" s="57" t="s">
        <v>63</v>
      </c>
      <c r="G895" s="101">
        <v>0</v>
      </c>
      <c r="H895" s="101">
        <v>0</v>
      </c>
      <c r="I895" s="101">
        <v>0</v>
      </c>
      <c r="J895" s="101">
        <v>0</v>
      </c>
      <c r="K895" s="54">
        <f t="shared" si="113"/>
        <v>0</v>
      </c>
      <c r="L895" s="57">
        <f t="shared" si="109"/>
        <v>0</v>
      </c>
      <c r="M895" s="57">
        <f t="shared" si="110"/>
        <v>0</v>
      </c>
      <c r="N895" s="57">
        <f t="shared" si="111"/>
        <v>0</v>
      </c>
      <c r="O895" s="57">
        <f t="shared" si="112"/>
        <v>0</v>
      </c>
      <c r="P895" s="57">
        <f t="shared" si="114"/>
        <v>0</v>
      </c>
      <c r="Q895" s="57">
        <f t="shared" si="116"/>
        <v>0</v>
      </c>
      <c r="R895" s="58">
        <f t="shared" si="115"/>
        <v>0</v>
      </c>
    </row>
    <row r="896" spans="1:18" ht="15.75" hidden="1" customHeight="1" thickBot="1" x14ac:dyDescent="0.25">
      <c r="A896" s="100">
        <v>41022</v>
      </c>
      <c r="B896" s="66" t="s">
        <v>73</v>
      </c>
      <c r="C896" s="56">
        <v>1445</v>
      </c>
      <c r="D896" s="56">
        <v>1500</v>
      </c>
      <c r="E896" s="57" t="s">
        <v>27</v>
      </c>
      <c r="F896" s="57" t="s">
        <v>63</v>
      </c>
      <c r="G896" s="101">
        <v>0</v>
      </c>
      <c r="H896" s="101">
        <v>0</v>
      </c>
      <c r="I896" s="101">
        <v>0</v>
      </c>
      <c r="J896" s="101">
        <v>0</v>
      </c>
      <c r="K896" s="54">
        <f t="shared" si="113"/>
        <v>0</v>
      </c>
      <c r="L896" s="57">
        <f t="shared" si="109"/>
        <v>0</v>
      </c>
      <c r="M896" s="57">
        <f t="shared" si="110"/>
        <v>0</v>
      </c>
      <c r="N896" s="57">
        <f t="shared" si="111"/>
        <v>0</v>
      </c>
      <c r="O896" s="57">
        <f t="shared" si="112"/>
        <v>0</v>
      </c>
      <c r="P896" s="57">
        <f t="shared" si="114"/>
        <v>0</v>
      </c>
      <c r="Q896" s="57">
        <f t="shared" si="116"/>
        <v>0</v>
      </c>
      <c r="R896" s="58">
        <f t="shared" si="115"/>
        <v>0</v>
      </c>
    </row>
    <row r="897" spans="1:18" ht="15.75" hidden="1" customHeight="1" thickBot="1" x14ac:dyDescent="0.25">
      <c r="A897" s="100">
        <v>41022</v>
      </c>
      <c r="B897" s="66" t="s">
        <v>73</v>
      </c>
      <c r="C897" s="56">
        <v>1500</v>
      </c>
      <c r="D897" s="56">
        <v>1515</v>
      </c>
      <c r="E897" s="57" t="s">
        <v>27</v>
      </c>
      <c r="F897" s="57" t="s">
        <v>63</v>
      </c>
      <c r="G897" s="101">
        <v>0</v>
      </c>
      <c r="H897" s="101">
        <v>0</v>
      </c>
      <c r="I897" s="101">
        <v>0</v>
      </c>
      <c r="J897" s="101">
        <v>0</v>
      </c>
      <c r="K897" s="54">
        <f t="shared" si="113"/>
        <v>0</v>
      </c>
      <c r="L897" s="57">
        <f t="shared" si="109"/>
        <v>0</v>
      </c>
      <c r="M897" s="57">
        <f t="shared" si="110"/>
        <v>0</v>
      </c>
      <c r="N897" s="57">
        <f t="shared" si="111"/>
        <v>0</v>
      </c>
      <c r="O897" s="57">
        <f t="shared" si="112"/>
        <v>0</v>
      </c>
      <c r="P897" s="57">
        <f t="shared" si="114"/>
        <v>0</v>
      </c>
      <c r="Q897" s="57">
        <f t="shared" si="116"/>
        <v>0</v>
      </c>
      <c r="R897" s="58">
        <f t="shared" si="115"/>
        <v>0</v>
      </c>
    </row>
    <row r="898" spans="1:18" ht="15.75" hidden="1" customHeight="1" thickBot="1" x14ac:dyDescent="0.25">
      <c r="A898" s="100">
        <v>41022</v>
      </c>
      <c r="B898" s="66" t="s">
        <v>73</v>
      </c>
      <c r="C898" s="56">
        <v>1515</v>
      </c>
      <c r="D898" s="56">
        <v>1530</v>
      </c>
      <c r="E898" s="57" t="s">
        <v>27</v>
      </c>
      <c r="F898" s="57" t="s">
        <v>63</v>
      </c>
      <c r="G898" s="101">
        <v>0</v>
      </c>
      <c r="H898" s="101">
        <v>0</v>
      </c>
      <c r="I898" s="101">
        <v>0</v>
      </c>
      <c r="J898" s="101">
        <v>0</v>
      </c>
      <c r="K898" s="54">
        <f t="shared" si="113"/>
        <v>0</v>
      </c>
      <c r="L898" s="57">
        <f t="shared" si="109"/>
        <v>0</v>
      </c>
      <c r="M898" s="57">
        <f t="shared" si="110"/>
        <v>0</v>
      </c>
      <c r="N898" s="57">
        <f t="shared" si="111"/>
        <v>0</v>
      </c>
      <c r="O898" s="57">
        <f t="shared" si="112"/>
        <v>0</v>
      </c>
      <c r="P898" s="57">
        <f t="shared" si="114"/>
        <v>0</v>
      </c>
      <c r="Q898" s="57">
        <f t="shared" si="116"/>
        <v>0</v>
      </c>
      <c r="R898" s="58">
        <f t="shared" si="115"/>
        <v>0</v>
      </c>
    </row>
    <row r="899" spans="1:18" ht="15.75" hidden="1" customHeight="1" thickBot="1" x14ac:dyDescent="0.25">
      <c r="A899" s="100">
        <v>41022</v>
      </c>
      <c r="B899" s="66" t="s">
        <v>73</v>
      </c>
      <c r="C899" s="56">
        <v>1530</v>
      </c>
      <c r="D899" s="56">
        <v>1545</v>
      </c>
      <c r="E899" s="57" t="s">
        <v>27</v>
      </c>
      <c r="F899" s="57" t="s">
        <v>63</v>
      </c>
      <c r="G899" s="101">
        <v>0</v>
      </c>
      <c r="H899" s="101">
        <v>0</v>
      </c>
      <c r="I899" s="101">
        <v>0</v>
      </c>
      <c r="J899" s="101">
        <v>0</v>
      </c>
      <c r="K899" s="54">
        <f t="shared" si="113"/>
        <v>0</v>
      </c>
      <c r="L899" s="57">
        <f t="shared" si="109"/>
        <v>0</v>
      </c>
      <c r="M899" s="57">
        <f t="shared" si="110"/>
        <v>0</v>
      </c>
      <c r="N899" s="57">
        <f t="shared" si="111"/>
        <v>0</v>
      </c>
      <c r="O899" s="57">
        <f t="shared" si="112"/>
        <v>0</v>
      </c>
      <c r="P899" s="57">
        <f t="shared" si="114"/>
        <v>0</v>
      </c>
      <c r="Q899" s="57">
        <f t="shared" si="116"/>
        <v>0</v>
      </c>
      <c r="R899" s="58">
        <f t="shared" si="115"/>
        <v>0</v>
      </c>
    </row>
    <row r="900" spans="1:18" ht="15.75" hidden="1" customHeight="1" thickBot="1" x14ac:dyDescent="0.25">
      <c r="A900" s="100">
        <v>41022</v>
      </c>
      <c r="B900" s="66" t="s">
        <v>73</v>
      </c>
      <c r="C900" s="56">
        <v>1545</v>
      </c>
      <c r="D900" s="56">
        <v>1600</v>
      </c>
      <c r="E900" s="57" t="s">
        <v>27</v>
      </c>
      <c r="F900" s="57" t="s">
        <v>63</v>
      </c>
      <c r="G900" s="101">
        <v>0</v>
      </c>
      <c r="H900" s="101">
        <v>0</v>
      </c>
      <c r="I900" s="101">
        <v>0</v>
      </c>
      <c r="J900" s="101">
        <v>0</v>
      </c>
      <c r="K900" s="54">
        <f t="shared" si="113"/>
        <v>0</v>
      </c>
      <c r="L900" s="57">
        <f t="shared" si="109"/>
        <v>0</v>
      </c>
      <c r="M900" s="57">
        <f t="shared" si="110"/>
        <v>0</v>
      </c>
      <c r="N900" s="57">
        <f t="shared" si="111"/>
        <v>0</v>
      </c>
      <c r="O900" s="57">
        <f t="shared" si="112"/>
        <v>0</v>
      </c>
      <c r="P900" s="57">
        <f t="shared" si="114"/>
        <v>0</v>
      </c>
      <c r="Q900" s="57">
        <f t="shared" si="116"/>
        <v>0</v>
      </c>
      <c r="R900" s="58">
        <f t="shared" si="115"/>
        <v>0</v>
      </c>
    </row>
    <row r="901" spans="1:18" ht="15.75" hidden="1" customHeight="1" thickBot="1" x14ac:dyDescent="0.25">
      <c r="A901" s="100">
        <v>41022</v>
      </c>
      <c r="B901" s="66" t="s">
        <v>73</v>
      </c>
      <c r="C901" s="56">
        <v>1600</v>
      </c>
      <c r="D901" s="56">
        <v>1615</v>
      </c>
      <c r="E901" s="57" t="s">
        <v>27</v>
      </c>
      <c r="F901" s="57" t="s">
        <v>63</v>
      </c>
      <c r="G901" s="101">
        <v>0</v>
      </c>
      <c r="H901" s="101">
        <v>0</v>
      </c>
      <c r="I901" s="101">
        <v>0</v>
      </c>
      <c r="J901" s="101">
        <v>0</v>
      </c>
      <c r="K901" s="54">
        <f t="shared" si="113"/>
        <v>0</v>
      </c>
      <c r="L901" s="57">
        <f t="shared" si="109"/>
        <v>0</v>
      </c>
      <c r="M901" s="57">
        <f t="shared" si="110"/>
        <v>0</v>
      </c>
      <c r="N901" s="57">
        <f t="shared" si="111"/>
        <v>0</v>
      </c>
      <c r="O901" s="57">
        <f t="shared" si="112"/>
        <v>0</v>
      </c>
      <c r="P901" s="57">
        <f t="shared" si="114"/>
        <v>0</v>
      </c>
      <c r="Q901" s="57">
        <f t="shared" si="116"/>
        <v>0</v>
      </c>
      <c r="R901" s="58">
        <f t="shared" si="115"/>
        <v>0</v>
      </c>
    </row>
    <row r="902" spans="1:18" ht="15.75" hidden="1" customHeight="1" thickBot="1" x14ac:dyDescent="0.25">
      <c r="A902" s="100">
        <v>41022</v>
      </c>
      <c r="B902" s="66" t="s">
        <v>73</v>
      </c>
      <c r="C902" s="56">
        <v>1615</v>
      </c>
      <c r="D902" s="56">
        <v>1630</v>
      </c>
      <c r="E902" s="57" t="s">
        <v>27</v>
      </c>
      <c r="F902" s="57" t="s">
        <v>63</v>
      </c>
      <c r="G902" s="101">
        <v>0</v>
      </c>
      <c r="H902" s="101">
        <v>0</v>
      </c>
      <c r="I902" s="101">
        <v>0</v>
      </c>
      <c r="J902" s="101">
        <v>0</v>
      </c>
      <c r="K902" s="54">
        <f t="shared" si="113"/>
        <v>0</v>
      </c>
      <c r="L902" s="57">
        <f t="shared" si="109"/>
        <v>0</v>
      </c>
      <c r="M902" s="57">
        <f t="shared" si="110"/>
        <v>0</v>
      </c>
      <c r="N902" s="57">
        <f t="shared" si="111"/>
        <v>0</v>
      </c>
      <c r="O902" s="57">
        <f t="shared" si="112"/>
        <v>0</v>
      </c>
      <c r="P902" s="57">
        <f t="shared" si="114"/>
        <v>0</v>
      </c>
      <c r="Q902" s="57">
        <f t="shared" si="116"/>
        <v>0</v>
      </c>
      <c r="R902" s="58">
        <f t="shared" si="115"/>
        <v>0</v>
      </c>
    </row>
    <row r="903" spans="1:18" ht="15.75" hidden="1" customHeight="1" thickBot="1" x14ac:dyDescent="0.25">
      <c r="A903" s="100">
        <v>41022</v>
      </c>
      <c r="B903" s="66" t="s">
        <v>73</v>
      </c>
      <c r="C903" s="56">
        <v>1630</v>
      </c>
      <c r="D903" s="56">
        <v>1645</v>
      </c>
      <c r="E903" s="57" t="s">
        <v>27</v>
      </c>
      <c r="F903" s="57" t="s">
        <v>63</v>
      </c>
      <c r="G903" s="101">
        <v>0</v>
      </c>
      <c r="H903" s="101">
        <v>0</v>
      </c>
      <c r="I903" s="101">
        <v>0</v>
      </c>
      <c r="J903" s="101">
        <v>0</v>
      </c>
      <c r="K903" s="54">
        <f t="shared" si="113"/>
        <v>0</v>
      </c>
      <c r="L903" s="57">
        <f t="shared" si="109"/>
        <v>0</v>
      </c>
      <c r="M903" s="57">
        <f t="shared" si="110"/>
        <v>0</v>
      </c>
      <c r="N903" s="57">
        <f t="shared" si="111"/>
        <v>0</v>
      </c>
      <c r="O903" s="57">
        <f t="shared" si="112"/>
        <v>0</v>
      </c>
      <c r="P903" s="57">
        <f t="shared" si="114"/>
        <v>0</v>
      </c>
      <c r="Q903" s="57">
        <f t="shared" si="116"/>
        <v>0</v>
      </c>
      <c r="R903" s="58">
        <f t="shared" si="115"/>
        <v>0</v>
      </c>
    </row>
    <row r="904" spans="1:18" ht="15.75" hidden="1" customHeight="1" thickBot="1" x14ac:dyDescent="0.25">
      <c r="A904" s="100">
        <v>41022</v>
      </c>
      <c r="B904" s="66" t="s">
        <v>73</v>
      </c>
      <c r="C904" s="56">
        <v>1645</v>
      </c>
      <c r="D904" s="56">
        <v>1700</v>
      </c>
      <c r="E904" s="57" t="s">
        <v>27</v>
      </c>
      <c r="F904" s="57" t="s">
        <v>63</v>
      </c>
      <c r="G904" s="101">
        <v>0</v>
      </c>
      <c r="H904" s="101">
        <v>0</v>
      </c>
      <c r="I904" s="101">
        <v>0</v>
      </c>
      <c r="J904" s="101">
        <v>0</v>
      </c>
      <c r="K904" s="54">
        <f t="shared" si="113"/>
        <v>0</v>
      </c>
      <c r="L904" s="57">
        <f t="shared" si="109"/>
        <v>0</v>
      </c>
      <c r="M904" s="57">
        <f t="shared" si="110"/>
        <v>0</v>
      </c>
      <c r="N904" s="57">
        <f t="shared" si="111"/>
        <v>0</v>
      </c>
      <c r="O904" s="57">
        <f t="shared" si="112"/>
        <v>0</v>
      </c>
      <c r="P904" s="57">
        <f t="shared" si="114"/>
        <v>0</v>
      </c>
      <c r="Q904" s="57">
        <f t="shared" si="116"/>
        <v>0</v>
      </c>
      <c r="R904" s="58">
        <f t="shared" si="115"/>
        <v>0</v>
      </c>
    </row>
    <row r="905" spans="1:18" ht="15.75" hidden="1" customHeight="1" thickBot="1" x14ac:dyDescent="0.25">
      <c r="A905" s="100">
        <v>41022</v>
      </c>
      <c r="B905" s="66" t="s">
        <v>73</v>
      </c>
      <c r="C905" s="56">
        <v>1700</v>
      </c>
      <c r="D905" s="56">
        <v>1715</v>
      </c>
      <c r="E905" s="57" t="s">
        <v>27</v>
      </c>
      <c r="F905" s="57" t="s">
        <v>63</v>
      </c>
      <c r="G905" s="101">
        <v>0</v>
      </c>
      <c r="H905" s="101">
        <v>0</v>
      </c>
      <c r="I905" s="101">
        <v>0</v>
      </c>
      <c r="J905" s="101">
        <v>0</v>
      </c>
      <c r="K905" s="54">
        <f t="shared" si="113"/>
        <v>0</v>
      </c>
      <c r="L905" s="57">
        <f t="shared" si="109"/>
        <v>0</v>
      </c>
      <c r="M905" s="57">
        <f t="shared" si="110"/>
        <v>0</v>
      </c>
      <c r="N905" s="57">
        <f t="shared" si="111"/>
        <v>0</v>
      </c>
      <c r="O905" s="57">
        <f t="shared" si="112"/>
        <v>0</v>
      </c>
      <c r="P905" s="57">
        <f t="shared" si="114"/>
        <v>0</v>
      </c>
      <c r="Q905" s="57">
        <f t="shared" si="116"/>
        <v>0</v>
      </c>
      <c r="R905" s="58">
        <f t="shared" si="115"/>
        <v>0</v>
      </c>
    </row>
    <row r="906" spans="1:18" ht="15.75" hidden="1" customHeight="1" thickBot="1" x14ac:dyDescent="0.25">
      <c r="A906" s="100">
        <v>41022</v>
      </c>
      <c r="B906" s="66" t="s">
        <v>73</v>
      </c>
      <c r="C906" s="56">
        <v>1715</v>
      </c>
      <c r="D906" s="56">
        <v>1730</v>
      </c>
      <c r="E906" s="57" t="s">
        <v>27</v>
      </c>
      <c r="F906" s="57" t="s">
        <v>63</v>
      </c>
      <c r="G906" s="101">
        <v>0</v>
      </c>
      <c r="H906" s="101">
        <v>0</v>
      </c>
      <c r="I906" s="101">
        <v>0</v>
      </c>
      <c r="J906" s="101">
        <v>0</v>
      </c>
      <c r="K906" s="54">
        <f t="shared" si="113"/>
        <v>0</v>
      </c>
      <c r="L906" s="57">
        <f t="shared" si="109"/>
        <v>0</v>
      </c>
      <c r="M906" s="57">
        <f t="shared" si="110"/>
        <v>0</v>
      </c>
      <c r="N906" s="57">
        <f t="shared" si="111"/>
        <v>0</v>
      </c>
      <c r="O906" s="57">
        <f t="shared" si="112"/>
        <v>0</v>
      </c>
      <c r="P906" s="57">
        <f t="shared" si="114"/>
        <v>0</v>
      </c>
      <c r="Q906" s="57">
        <f t="shared" si="116"/>
        <v>0</v>
      </c>
      <c r="R906" s="58">
        <f t="shared" si="115"/>
        <v>0</v>
      </c>
    </row>
    <row r="907" spans="1:18" ht="15.75" hidden="1" customHeight="1" thickBot="1" x14ac:dyDescent="0.25">
      <c r="A907" s="100">
        <v>41022</v>
      </c>
      <c r="B907" s="66" t="s">
        <v>73</v>
      </c>
      <c r="C907" s="56">
        <v>1730</v>
      </c>
      <c r="D907" s="56">
        <v>1745</v>
      </c>
      <c r="E907" s="57" t="s">
        <v>27</v>
      </c>
      <c r="F907" s="57" t="s">
        <v>63</v>
      </c>
      <c r="G907" s="101">
        <v>0</v>
      </c>
      <c r="H907" s="101">
        <v>0</v>
      </c>
      <c r="I907" s="101">
        <v>0</v>
      </c>
      <c r="J907" s="101">
        <v>0</v>
      </c>
      <c r="K907" s="54">
        <f t="shared" si="113"/>
        <v>0</v>
      </c>
      <c r="L907" s="57">
        <f t="shared" si="109"/>
        <v>0</v>
      </c>
      <c r="M907" s="57">
        <f t="shared" si="110"/>
        <v>0</v>
      </c>
      <c r="N907" s="57">
        <f t="shared" si="111"/>
        <v>0</v>
      </c>
      <c r="O907" s="57">
        <f t="shared" si="112"/>
        <v>0</v>
      </c>
      <c r="P907" s="57">
        <f t="shared" si="114"/>
        <v>0</v>
      </c>
      <c r="Q907" s="57">
        <f t="shared" si="116"/>
        <v>0</v>
      </c>
      <c r="R907" s="58">
        <f t="shared" si="115"/>
        <v>0</v>
      </c>
    </row>
    <row r="908" spans="1:18" ht="15.75" hidden="1" customHeight="1" thickBot="1" x14ac:dyDescent="0.25">
      <c r="A908" s="100">
        <v>41022</v>
      </c>
      <c r="B908" s="66" t="s">
        <v>73</v>
      </c>
      <c r="C908" s="56">
        <v>1745</v>
      </c>
      <c r="D908" s="56">
        <v>1800</v>
      </c>
      <c r="E908" s="57" t="s">
        <v>27</v>
      </c>
      <c r="F908" s="57" t="s">
        <v>63</v>
      </c>
      <c r="G908" s="101">
        <v>0</v>
      </c>
      <c r="H908" s="101">
        <v>0</v>
      </c>
      <c r="I908" s="101">
        <v>0</v>
      </c>
      <c r="J908" s="101">
        <v>0</v>
      </c>
      <c r="K908" s="54">
        <f t="shared" si="113"/>
        <v>0</v>
      </c>
      <c r="L908" s="57">
        <f t="shared" si="109"/>
        <v>0</v>
      </c>
      <c r="M908" s="57">
        <f t="shared" si="110"/>
        <v>0</v>
      </c>
      <c r="N908" s="57">
        <f t="shared" si="111"/>
        <v>0</v>
      </c>
      <c r="O908" s="57">
        <f t="shared" si="112"/>
        <v>0</v>
      </c>
      <c r="P908" s="57">
        <f t="shared" si="114"/>
        <v>0</v>
      </c>
      <c r="Q908" s="57">
        <f t="shared" si="116"/>
        <v>0</v>
      </c>
      <c r="R908" s="58">
        <f t="shared" si="115"/>
        <v>0</v>
      </c>
    </row>
    <row r="909" spans="1:18" ht="15.75" hidden="1" customHeight="1" thickBot="1" x14ac:dyDescent="0.25">
      <c r="A909" s="100">
        <v>41022</v>
      </c>
      <c r="B909" s="66" t="s">
        <v>73</v>
      </c>
      <c r="C909" s="56">
        <v>1800</v>
      </c>
      <c r="D909" s="56">
        <v>1815</v>
      </c>
      <c r="E909" s="57" t="s">
        <v>27</v>
      </c>
      <c r="F909" s="57" t="s">
        <v>63</v>
      </c>
      <c r="G909" s="101">
        <v>0</v>
      </c>
      <c r="H909" s="101">
        <v>0</v>
      </c>
      <c r="I909" s="101">
        <v>0</v>
      </c>
      <c r="J909" s="101">
        <v>0</v>
      </c>
      <c r="K909" s="54">
        <f t="shared" si="113"/>
        <v>0</v>
      </c>
      <c r="L909" s="57">
        <f t="shared" si="109"/>
        <v>0</v>
      </c>
      <c r="M909" s="57">
        <f t="shared" si="110"/>
        <v>0</v>
      </c>
      <c r="N909" s="57">
        <f t="shared" si="111"/>
        <v>0</v>
      </c>
      <c r="O909" s="57">
        <f t="shared" si="112"/>
        <v>0</v>
      </c>
      <c r="P909" s="57">
        <f t="shared" si="114"/>
        <v>0</v>
      </c>
      <c r="Q909" s="57">
        <f t="shared" si="116"/>
        <v>0</v>
      </c>
      <c r="R909" s="58">
        <f t="shared" si="115"/>
        <v>0</v>
      </c>
    </row>
    <row r="910" spans="1:18" ht="15.75" hidden="1" customHeight="1" thickBot="1" x14ac:dyDescent="0.25">
      <c r="A910" s="100">
        <v>41022</v>
      </c>
      <c r="B910" s="66" t="s">
        <v>73</v>
      </c>
      <c r="C910" s="56">
        <v>1815</v>
      </c>
      <c r="D910" s="56">
        <v>1830</v>
      </c>
      <c r="E910" s="57" t="s">
        <v>27</v>
      </c>
      <c r="F910" s="57" t="s">
        <v>63</v>
      </c>
      <c r="G910" s="101">
        <v>0</v>
      </c>
      <c r="H910" s="101">
        <v>0</v>
      </c>
      <c r="I910" s="101">
        <v>0</v>
      </c>
      <c r="J910" s="101">
        <v>0</v>
      </c>
      <c r="K910" s="54">
        <f t="shared" si="113"/>
        <v>0</v>
      </c>
      <c r="L910" s="57">
        <f t="shared" si="109"/>
        <v>0</v>
      </c>
      <c r="M910" s="57">
        <f t="shared" si="110"/>
        <v>0</v>
      </c>
      <c r="N910" s="57">
        <f t="shared" si="111"/>
        <v>0</v>
      </c>
      <c r="O910" s="57">
        <f t="shared" si="112"/>
        <v>0</v>
      </c>
      <c r="P910" s="57">
        <f t="shared" si="114"/>
        <v>0</v>
      </c>
      <c r="Q910" s="57">
        <f t="shared" si="116"/>
        <v>0</v>
      </c>
      <c r="R910" s="58">
        <f t="shared" si="115"/>
        <v>0</v>
      </c>
    </row>
    <row r="911" spans="1:18" ht="15.75" hidden="1" customHeight="1" thickBot="1" x14ac:dyDescent="0.25">
      <c r="A911" s="100">
        <v>41022</v>
      </c>
      <c r="B911" s="66" t="s">
        <v>73</v>
      </c>
      <c r="C911" s="56">
        <v>1830</v>
      </c>
      <c r="D911" s="56">
        <v>1845</v>
      </c>
      <c r="E911" s="57" t="s">
        <v>27</v>
      </c>
      <c r="F911" s="57" t="s">
        <v>63</v>
      </c>
      <c r="G911" s="101">
        <v>0</v>
      </c>
      <c r="H911" s="101">
        <v>0</v>
      </c>
      <c r="I911" s="101">
        <v>0</v>
      </c>
      <c r="J911" s="101">
        <v>0</v>
      </c>
      <c r="K911" s="54">
        <f t="shared" si="113"/>
        <v>0</v>
      </c>
      <c r="L911" s="57">
        <f t="shared" si="109"/>
        <v>0</v>
      </c>
      <c r="M911" s="57">
        <f t="shared" si="110"/>
        <v>0</v>
      </c>
      <c r="N911" s="57">
        <f t="shared" si="111"/>
        <v>0</v>
      </c>
      <c r="O911" s="57">
        <f t="shared" si="112"/>
        <v>0</v>
      </c>
      <c r="P911" s="57">
        <f t="shared" si="114"/>
        <v>0</v>
      </c>
      <c r="Q911" s="57">
        <f t="shared" si="116"/>
        <v>0</v>
      </c>
      <c r="R911" s="58">
        <f t="shared" si="115"/>
        <v>0</v>
      </c>
    </row>
    <row r="912" spans="1:18" ht="15.75" hidden="1" customHeight="1" thickBot="1" x14ac:dyDescent="0.25">
      <c r="A912" s="100">
        <v>41022</v>
      </c>
      <c r="B912" s="66" t="s">
        <v>73</v>
      </c>
      <c r="C912" s="56">
        <v>1845</v>
      </c>
      <c r="D912" s="56">
        <v>1900</v>
      </c>
      <c r="E912" s="57" t="s">
        <v>27</v>
      </c>
      <c r="F912" s="57" t="s">
        <v>63</v>
      </c>
      <c r="G912" s="101">
        <v>0</v>
      </c>
      <c r="H912" s="101">
        <v>0</v>
      </c>
      <c r="I912" s="101">
        <v>0</v>
      </c>
      <c r="J912" s="101">
        <v>0</v>
      </c>
      <c r="K912" s="54">
        <f t="shared" si="113"/>
        <v>0</v>
      </c>
      <c r="L912" s="57">
        <f t="shared" si="109"/>
        <v>0</v>
      </c>
      <c r="M912" s="57">
        <f t="shared" si="110"/>
        <v>0</v>
      </c>
      <c r="N912" s="57">
        <f t="shared" si="111"/>
        <v>0</v>
      </c>
      <c r="O912" s="57">
        <f t="shared" si="112"/>
        <v>0</v>
      </c>
      <c r="P912" s="57">
        <f t="shared" si="114"/>
        <v>0</v>
      </c>
      <c r="Q912" s="57">
        <f t="shared" si="116"/>
        <v>0</v>
      </c>
      <c r="R912" s="58">
        <f t="shared" si="115"/>
        <v>0</v>
      </c>
    </row>
    <row r="913" spans="1:18" ht="15.75" hidden="1" customHeight="1" thickBot="1" x14ac:dyDescent="0.25">
      <c r="A913" s="100">
        <v>41022</v>
      </c>
      <c r="B913" s="66" t="s">
        <v>73</v>
      </c>
      <c r="C913" s="56">
        <v>1900</v>
      </c>
      <c r="D913" s="56">
        <v>1915</v>
      </c>
      <c r="E913" s="57" t="s">
        <v>27</v>
      </c>
      <c r="F913" s="57" t="s">
        <v>63</v>
      </c>
      <c r="G913" s="101">
        <v>0</v>
      </c>
      <c r="H913" s="101">
        <v>0</v>
      </c>
      <c r="I913" s="101">
        <v>0</v>
      </c>
      <c r="J913" s="101">
        <v>0</v>
      </c>
      <c r="K913" s="54">
        <f t="shared" si="113"/>
        <v>0</v>
      </c>
      <c r="L913" s="57">
        <f t="shared" ref="L913:L976" si="117">ROUNDUP(G913*$C$3,0)</f>
        <v>0</v>
      </c>
      <c r="M913" s="57">
        <f t="shared" ref="M913:M976" si="118">ROUNDUP($C$7*H913,0)</f>
        <v>0</v>
      </c>
      <c r="N913" s="57">
        <f t="shared" ref="N913:N976" si="119">ROUNDUP(I913*$C$10,0)</f>
        <v>0</v>
      </c>
      <c r="O913" s="57">
        <f t="shared" ref="O913:O976" si="120">ROUNDUP(J913*$C$11,0)</f>
        <v>0</v>
      </c>
      <c r="P913" s="57">
        <f t="shared" si="114"/>
        <v>0</v>
      </c>
      <c r="Q913" s="57">
        <f t="shared" si="116"/>
        <v>0</v>
      </c>
      <c r="R913" s="58">
        <f t="shared" si="115"/>
        <v>0</v>
      </c>
    </row>
    <row r="914" spans="1:18" ht="15.75" hidden="1" customHeight="1" thickBot="1" x14ac:dyDescent="0.25">
      <c r="A914" s="100">
        <v>41022</v>
      </c>
      <c r="B914" s="66" t="s">
        <v>73</v>
      </c>
      <c r="C914" s="56">
        <v>1915</v>
      </c>
      <c r="D914" s="56">
        <v>1930</v>
      </c>
      <c r="E914" s="57" t="s">
        <v>27</v>
      </c>
      <c r="F914" s="57" t="s">
        <v>63</v>
      </c>
      <c r="G914" s="101">
        <v>0</v>
      </c>
      <c r="H914" s="101">
        <v>0</v>
      </c>
      <c r="I914" s="101">
        <v>0</v>
      </c>
      <c r="J914" s="101">
        <v>0</v>
      </c>
      <c r="K914" s="54">
        <f t="shared" si="113"/>
        <v>0</v>
      </c>
      <c r="L914" s="57">
        <f t="shared" si="117"/>
        <v>0</v>
      </c>
      <c r="M914" s="57">
        <f t="shared" si="118"/>
        <v>0</v>
      </c>
      <c r="N914" s="57">
        <f t="shared" si="119"/>
        <v>0</v>
      </c>
      <c r="O914" s="57">
        <f t="shared" si="120"/>
        <v>0</v>
      </c>
      <c r="P914" s="57">
        <f t="shared" si="114"/>
        <v>0</v>
      </c>
      <c r="Q914" s="57">
        <f t="shared" si="116"/>
        <v>0</v>
      </c>
      <c r="R914" s="58">
        <f t="shared" si="115"/>
        <v>0</v>
      </c>
    </row>
    <row r="915" spans="1:18" ht="15.75" hidden="1" customHeight="1" thickBot="1" x14ac:dyDescent="0.25">
      <c r="A915" s="100">
        <v>41022</v>
      </c>
      <c r="B915" s="66" t="s">
        <v>73</v>
      </c>
      <c r="C915" s="56">
        <v>1930</v>
      </c>
      <c r="D915" s="56">
        <v>1945</v>
      </c>
      <c r="E915" s="57" t="s">
        <v>27</v>
      </c>
      <c r="F915" s="57" t="s">
        <v>63</v>
      </c>
      <c r="G915" s="101">
        <v>0</v>
      </c>
      <c r="H915" s="101">
        <v>0</v>
      </c>
      <c r="I915" s="101">
        <v>0</v>
      </c>
      <c r="J915" s="101">
        <v>0</v>
      </c>
      <c r="K915" s="54">
        <f t="shared" si="113"/>
        <v>0</v>
      </c>
      <c r="L915" s="57">
        <f t="shared" si="117"/>
        <v>0</v>
      </c>
      <c r="M915" s="57">
        <f t="shared" si="118"/>
        <v>0</v>
      </c>
      <c r="N915" s="57">
        <f t="shared" si="119"/>
        <v>0</v>
      </c>
      <c r="O915" s="57">
        <f t="shared" si="120"/>
        <v>0</v>
      </c>
      <c r="P915" s="57">
        <f t="shared" si="114"/>
        <v>0</v>
      </c>
      <c r="Q915" s="57">
        <f t="shared" si="116"/>
        <v>0</v>
      </c>
      <c r="R915" s="58">
        <f t="shared" si="115"/>
        <v>0</v>
      </c>
    </row>
    <row r="916" spans="1:18" ht="15" hidden="1" customHeight="1" x14ac:dyDescent="0.25">
      <c r="A916" s="100">
        <v>41022</v>
      </c>
      <c r="B916" s="66" t="s">
        <v>73</v>
      </c>
      <c r="C916" s="56">
        <v>1945</v>
      </c>
      <c r="D916" s="56">
        <v>2000</v>
      </c>
      <c r="E916" s="57" t="s">
        <v>27</v>
      </c>
      <c r="F916" s="57" t="s">
        <v>63</v>
      </c>
      <c r="G916" s="101">
        <v>0</v>
      </c>
      <c r="H916" s="101">
        <v>0</v>
      </c>
      <c r="I916" s="101">
        <v>0</v>
      </c>
      <c r="J916" s="101">
        <v>0</v>
      </c>
      <c r="K916" s="54">
        <f t="shared" si="113"/>
        <v>0</v>
      </c>
      <c r="L916" s="57">
        <f t="shared" si="117"/>
        <v>0</v>
      </c>
      <c r="M916" s="57">
        <f t="shared" si="118"/>
        <v>0</v>
      </c>
      <c r="N916" s="57">
        <f t="shared" si="119"/>
        <v>0</v>
      </c>
      <c r="O916" s="57">
        <f t="shared" si="120"/>
        <v>0</v>
      </c>
      <c r="P916" s="57">
        <f t="shared" si="114"/>
        <v>0</v>
      </c>
      <c r="Q916" s="57">
        <f t="shared" si="116"/>
        <v>0</v>
      </c>
      <c r="R916" s="58">
        <f t="shared" si="115"/>
        <v>0</v>
      </c>
    </row>
    <row r="917" spans="1:18" hidden="1" x14ac:dyDescent="0.25">
      <c r="A917" s="102">
        <v>41022</v>
      </c>
      <c r="B917" s="59" t="s">
        <v>73</v>
      </c>
      <c r="C917" s="60">
        <v>500</v>
      </c>
      <c r="D917" s="60">
        <v>515</v>
      </c>
      <c r="E917" s="31" t="s">
        <v>29</v>
      </c>
      <c r="F917" s="31" t="s">
        <v>64</v>
      </c>
      <c r="G917" s="103">
        <v>0</v>
      </c>
      <c r="H917" s="103">
        <v>0</v>
      </c>
      <c r="I917" s="103">
        <v>0</v>
      </c>
      <c r="J917" s="103">
        <v>0</v>
      </c>
      <c r="K917" s="31">
        <f>SUM(G917:J917)</f>
        <v>0</v>
      </c>
      <c r="L917" s="31">
        <f t="shared" si="117"/>
        <v>0</v>
      </c>
      <c r="M917" s="31">
        <f t="shared" si="118"/>
        <v>0</v>
      </c>
      <c r="N917" s="31">
        <f t="shared" si="119"/>
        <v>0</v>
      </c>
      <c r="O917" s="31">
        <f t="shared" si="120"/>
        <v>0</v>
      </c>
      <c r="P917" s="31">
        <f t="shared" si="114"/>
        <v>0</v>
      </c>
      <c r="Q917" s="31">
        <f t="shared" si="116"/>
        <v>0</v>
      </c>
      <c r="R917" s="61">
        <f>O917</f>
        <v>0</v>
      </c>
    </row>
    <row r="918" spans="1:18" hidden="1" x14ac:dyDescent="0.25">
      <c r="A918" s="102">
        <v>41022</v>
      </c>
      <c r="B918" s="59" t="s">
        <v>73</v>
      </c>
      <c r="C918" s="60">
        <v>515</v>
      </c>
      <c r="D918" s="60">
        <v>530</v>
      </c>
      <c r="E918" s="31" t="s">
        <v>29</v>
      </c>
      <c r="F918" s="31" t="s">
        <v>64</v>
      </c>
      <c r="G918" s="103">
        <v>0</v>
      </c>
      <c r="H918" s="103">
        <v>0</v>
      </c>
      <c r="I918" s="103">
        <v>0</v>
      </c>
      <c r="J918" s="103">
        <v>0</v>
      </c>
      <c r="K918" s="31">
        <f>SUM(G918:J918)</f>
        <v>0</v>
      </c>
      <c r="L918" s="31">
        <f t="shared" si="117"/>
        <v>0</v>
      </c>
      <c r="M918" s="31">
        <f t="shared" si="118"/>
        <v>0</v>
      </c>
      <c r="N918" s="31">
        <f t="shared" si="119"/>
        <v>0</v>
      </c>
      <c r="O918" s="31">
        <f t="shared" si="120"/>
        <v>0</v>
      </c>
      <c r="P918" s="31">
        <f t="shared" si="114"/>
        <v>0</v>
      </c>
      <c r="Q918" s="31">
        <f t="shared" si="116"/>
        <v>0</v>
      </c>
      <c r="R918" s="61">
        <f t="shared" ref="R918:R976" si="121">O918</f>
        <v>0</v>
      </c>
    </row>
    <row r="919" spans="1:18" hidden="1" x14ac:dyDescent="0.25">
      <c r="A919" s="102">
        <v>41022</v>
      </c>
      <c r="B919" s="59" t="s">
        <v>73</v>
      </c>
      <c r="C919" s="60">
        <v>530</v>
      </c>
      <c r="D919" s="60">
        <v>545</v>
      </c>
      <c r="E919" s="31" t="s">
        <v>29</v>
      </c>
      <c r="F919" s="31" t="s">
        <v>64</v>
      </c>
      <c r="G919" s="103">
        <v>0</v>
      </c>
      <c r="H919" s="103">
        <v>0</v>
      </c>
      <c r="I919" s="103">
        <v>0</v>
      </c>
      <c r="J919" s="103">
        <v>0</v>
      </c>
      <c r="K919" s="31">
        <f>SUM(G919:J919)</f>
        <v>0</v>
      </c>
      <c r="L919" s="31">
        <f t="shared" si="117"/>
        <v>0</v>
      </c>
      <c r="M919" s="31">
        <f t="shared" si="118"/>
        <v>0</v>
      </c>
      <c r="N919" s="31">
        <f t="shared" si="119"/>
        <v>0</v>
      </c>
      <c r="O919" s="31">
        <f t="shared" si="120"/>
        <v>0</v>
      </c>
      <c r="P919" s="31">
        <f t="shared" si="114"/>
        <v>0</v>
      </c>
      <c r="Q919" s="31">
        <f t="shared" si="116"/>
        <v>0</v>
      </c>
      <c r="R919" s="61">
        <f t="shared" si="121"/>
        <v>0</v>
      </c>
    </row>
    <row r="920" spans="1:18" hidden="1" x14ac:dyDescent="0.25">
      <c r="A920" s="102">
        <v>41022</v>
      </c>
      <c r="B920" s="59" t="s">
        <v>73</v>
      </c>
      <c r="C920" s="60">
        <v>545</v>
      </c>
      <c r="D920" s="60">
        <v>600</v>
      </c>
      <c r="E920" s="31" t="s">
        <v>29</v>
      </c>
      <c r="F920" s="31" t="s">
        <v>64</v>
      </c>
      <c r="G920" s="103">
        <v>0</v>
      </c>
      <c r="H920" s="103">
        <v>0</v>
      </c>
      <c r="I920" s="103">
        <v>0</v>
      </c>
      <c r="J920" s="103">
        <v>0</v>
      </c>
      <c r="K920" s="31">
        <f>SUM(G920:J920)</f>
        <v>0</v>
      </c>
      <c r="L920" s="31">
        <f t="shared" si="117"/>
        <v>0</v>
      </c>
      <c r="M920" s="31">
        <f t="shared" si="118"/>
        <v>0</v>
      </c>
      <c r="N920" s="31">
        <f t="shared" si="119"/>
        <v>0</v>
      </c>
      <c r="O920" s="31">
        <f t="shared" si="120"/>
        <v>0</v>
      </c>
      <c r="P920" s="31">
        <f t="shared" si="114"/>
        <v>0</v>
      </c>
      <c r="Q920" s="31">
        <f t="shared" si="116"/>
        <v>0</v>
      </c>
      <c r="R920" s="61">
        <f t="shared" si="121"/>
        <v>0</v>
      </c>
    </row>
    <row r="921" spans="1:18" hidden="1" x14ac:dyDescent="0.25">
      <c r="A921" s="102">
        <v>41022</v>
      </c>
      <c r="B921" s="59" t="s">
        <v>73</v>
      </c>
      <c r="C921" s="60">
        <v>600</v>
      </c>
      <c r="D921" s="60">
        <v>615</v>
      </c>
      <c r="E921" s="31" t="s">
        <v>29</v>
      </c>
      <c r="F921" s="31" t="s">
        <v>64</v>
      </c>
      <c r="G921" s="103">
        <v>0</v>
      </c>
      <c r="H921" s="103">
        <v>0</v>
      </c>
      <c r="I921" s="103">
        <v>0</v>
      </c>
      <c r="J921" s="103">
        <v>0</v>
      </c>
      <c r="K921" s="31">
        <f t="shared" ref="K921:K984" si="122">SUM(G921:J921)</f>
        <v>0</v>
      </c>
      <c r="L921" s="31">
        <f t="shared" si="117"/>
        <v>0</v>
      </c>
      <c r="M921" s="31">
        <f t="shared" si="118"/>
        <v>0</v>
      </c>
      <c r="N921" s="31">
        <f t="shared" si="119"/>
        <v>0</v>
      </c>
      <c r="O921" s="31">
        <f t="shared" si="120"/>
        <v>0</v>
      </c>
      <c r="P921" s="31">
        <f t="shared" ref="P921:P984" si="123">SUM(L921:O921)</f>
        <v>0</v>
      </c>
      <c r="Q921" s="31">
        <f t="shared" si="116"/>
        <v>0</v>
      </c>
      <c r="R921" s="61">
        <f t="shared" si="121"/>
        <v>0</v>
      </c>
    </row>
    <row r="922" spans="1:18" hidden="1" x14ac:dyDescent="0.25">
      <c r="A922" s="102">
        <v>41022</v>
      </c>
      <c r="B922" s="59" t="s">
        <v>73</v>
      </c>
      <c r="C922" s="60">
        <v>615</v>
      </c>
      <c r="D922" s="60">
        <v>630</v>
      </c>
      <c r="E922" s="31" t="s">
        <v>29</v>
      </c>
      <c r="F922" s="31" t="s">
        <v>64</v>
      </c>
      <c r="G922" s="103">
        <v>0</v>
      </c>
      <c r="H922" s="103">
        <v>0</v>
      </c>
      <c r="I922" s="103">
        <v>0</v>
      </c>
      <c r="J922" s="103">
        <v>0</v>
      </c>
      <c r="K922" s="31">
        <f t="shared" si="122"/>
        <v>0</v>
      </c>
      <c r="L922" s="31">
        <f t="shared" si="117"/>
        <v>0</v>
      </c>
      <c r="M922" s="31">
        <f t="shared" si="118"/>
        <v>0</v>
      </c>
      <c r="N922" s="31">
        <f t="shared" si="119"/>
        <v>0</v>
      </c>
      <c r="O922" s="31">
        <f t="shared" si="120"/>
        <v>0</v>
      </c>
      <c r="P922" s="31">
        <f t="shared" si="123"/>
        <v>0</v>
      </c>
      <c r="Q922" s="31">
        <f t="shared" si="116"/>
        <v>0</v>
      </c>
      <c r="R922" s="61">
        <f t="shared" si="121"/>
        <v>0</v>
      </c>
    </row>
    <row r="923" spans="1:18" hidden="1" x14ac:dyDescent="0.25">
      <c r="A923" s="102">
        <v>41022</v>
      </c>
      <c r="B923" s="59" t="s">
        <v>73</v>
      </c>
      <c r="C923" s="60">
        <v>630</v>
      </c>
      <c r="D923" s="60">
        <v>645</v>
      </c>
      <c r="E923" s="31" t="s">
        <v>29</v>
      </c>
      <c r="F923" s="31" t="s">
        <v>64</v>
      </c>
      <c r="G923" s="103">
        <v>0</v>
      </c>
      <c r="H923" s="103">
        <v>0</v>
      </c>
      <c r="I923" s="103">
        <v>0</v>
      </c>
      <c r="J923" s="103">
        <v>0</v>
      </c>
      <c r="K923" s="31">
        <f t="shared" si="122"/>
        <v>0</v>
      </c>
      <c r="L923" s="31">
        <f t="shared" si="117"/>
        <v>0</v>
      </c>
      <c r="M923" s="31">
        <f t="shared" si="118"/>
        <v>0</v>
      </c>
      <c r="N923" s="31">
        <f t="shared" si="119"/>
        <v>0</v>
      </c>
      <c r="O923" s="31">
        <f t="shared" si="120"/>
        <v>0</v>
      </c>
      <c r="P923" s="31">
        <f t="shared" si="123"/>
        <v>0</v>
      </c>
      <c r="Q923" s="31">
        <f t="shared" si="116"/>
        <v>0</v>
      </c>
      <c r="R923" s="61">
        <f t="shared" si="121"/>
        <v>0</v>
      </c>
    </row>
    <row r="924" spans="1:18" hidden="1" x14ac:dyDescent="0.25">
      <c r="A924" s="102">
        <v>41022</v>
      </c>
      <c r="B924" s="59" t="s">
        <v>73</v>
      </c>
      <c r="C924" s="60">
        <v>645</v>
      </c>
      <c r="D924" s="60">
        <v>700</v>
      </c>
      <c r="E924" s="31" t="s">
        <v>29</v>
      </c>
      <c r="F924" s="31" t="s">
        <v>64</v>
      </c>
      <c r="G924" s="103">
        <v>0</v>
      </c>
      <c r="H924" s="103">
        <v>0</v>
      </c>
      <c r="I924" s="103">
        <v>0</v>
      </c>
      <c r="J924" s="103">
        <v>0</v>
      </c>
      <c r="K924" s="31">
        <f t="shared" si="122"/>
        <v>0</v>
      </c>
      <c r="L924" s="31">
        <f t="shared" si="117"/>
        <v>0</v>
      </c>
      <c r="M924" s="31">
        <f t="shared" si="118"/>
        <v>0</v>
      </c>
      <c r="N924" s="31">
        <f t="shared" si="119"/>
        <v>0</v>
      </c>
      <c r="O924" s="31">
        <f t="shared" si="120"/>
        <v>0</v>
      </c>
      <c r="P924" s="31">
        <f t="shared" si="123"/>
        <v>0</v>
      </c>
      <c r="Q924" s="31">
        <f t="shared" si="116"/>
        <v>0</v>
      </c>
      <c r="R924" s="61">
        <f t="shared" si="121"/>
        <v>0</v>
      </c>
    </row>
    <row r="925" spans="1:18" hidden="1" x14ac:dyDescent="0.25">
      <c r="A925" s="102">
        <v>41022</v>
      </c>
      <c r="B925" s="59" t="s">
        <v>73</v>
      </c>
      <c r="C925" s="60">
        <v>700</v>
      </c>
      <c r="D925" s="60">
        <v>715</v>
      </c>
      <c r="E925" s="31" t="s">
        <v>29</v>
      </c>
      <c r="F925" s="31" t="s">
        <v>64</v>
      </c>
      <c r="G925" s="103">
        <v>0</v>
      </c>
      <c r="H925" s="103">
        <v>0</v>
      </c>
      <c r="I925" s="103">
        <v>0</v>
      </c>
      <c r="J925" s="103">
        <v>0</v>
      </c>
      <c r="K925" s="31">
        <f t="shared" si="122"/>
        <v>0</v>
      </c>
      <c r="L925" s="31">
        <f t="shared" si="117"/>
        <v>0</v>
      </c>
      <c r="M925" s="31">
        <f t="shared" si="118"/>
        <v>0</v>
      </c>
      <c r="N925" s="31">
        <f t="shared" si="119"/>
        <v>0</v>
      </c>
      <c r="O925" s="31">
        <f t="shared" si="120"/>
        <v>0</v>
      </c>
      <c r="P925" s="31">
        <f t="shared" si="123"/>
        <v>0</v>
      </c>
      <c r="Q925" s="31">
        <f t="shared" si="116"/>
        <v>0</v>
      </c>
      <c r="R925" s="61">
        <f t="shared" si="121"/>
        <v>0</v>
      </c>
    </row>
    <row r="926" spans="1:18" hidden="1" x14ac:dyDescent="0.25">
      <c r="A926" s="102">
        <v>41022</v>
      </c>
      <c r="B926" s="59" t="s">
        <v>73</v>
      </c>
      <c r="C926" s="60">
        <v>715</v>
      </c>
      <c r="D926" s="60">
        <v>730</v>
      </c>
      <c r="E926" s="31" t="s">
        <v>29</v>
      </c>
      <c r="F926" s="31" t="s">
        <v>64</v>
      </c>
      <c r="G926" s="103">
        <v>0</v>
      </c>
      <c r="H926" s="103">
        <v>0</v>
      </c>
      <c r="I926" s="103">
        <v>0</v>
      </c>
      <c r="J926" s="103">
        <v>0</v>
      </c>
      <c r="K926" s="31">
        <f t="shared" si="122"/>
        <v>0</v>
      </c>
      <c r="L926" s="31">
        <f t="shared" si="117"/>
        <v>0</v>
      </c>
      <c r="M926" s="31">
        <f t="shared" si="118"/>
        <v>0</v>
      </c>
      <c r="N926" s="31">
        <f t="shared" si="119"/>
        <v>0</v>
      </c>
      <c r="O926" s="31">
        <f t="shared" si="120"/>
        <v>0</v>
      </c>
      <c r="P926" s="31">
        <f t="shared" si="123"/>
        <v>0</v>
      </c>
      <c r="Q926" s="31">
        <f t="shared" si="116"/>
        <v>0</v>
      </c>
      <c r="R926" s="61">
        <f t="shared" si="121"/>
        <v>0</v>
      </c>
    </row>
    <row r="927" spans="1:18" hidden="1" x14ac:dyDescent="0.25">
      <c r="A927" s="102">
        <v>41022</v>
      </c>
      <c r="B927" s="59" t="s">
        <v>73</v>
      </c>
      <c r="C927" s="60">
        <v>730</v>
      </c>
      <c r="D927" s="60">
        <v>745</v>
      </c>
      <c r="E927" s="31" t="s">
        <v>29</v>
      </c>
      <c r="F927" s="31" t="s">
        <v>64</v>
      </c>
      <c r="G927" s="103">
        <v>0</v>
      </c>
      <c r="H927" s="103">
        <v>0</v>
      </c>
      <c r="I927" s="103">
        <v>0</v>
      </c>
      <c r="J927" s="103">
        <v>0</v>
      </c>
      <c r="K927" s="31">
        <f t="shared" si="122"/>
        <v>0</v>
      </c>
      <c r="L927" s="31">
        <f t="shared" si="117"/>
        <v>0</v>
      </c>
      <c r="M927" s="31">
        <f t="shared" si="118"/>
        <v>0</v>
      </c>
      <c r="N927" s="31">
        <f t="shared" si="119"/>
        <v>0</v>
      </c>
      <c r="O927" s="31">
        <f t="shared" si="120"/>
        <v>0</v>
      </c>
      <c r="P927" s="31">
        <f t="shared" si="123"/>
        <v>0</v>
      </c>
      <c r="Q927" s="31">
        <f t="shared" si="116"/>
        <v>0</v>
      </c>
      <c r="R927" s="61">
        <f t="shared" si="121"/>
        <v>0</v>
      </c>
    </row>
    <row r="928" spans="1:18" hidden="1" x14ac:dyDescent="0.25">
      <c r="A928" s="102">
        <v>41022</v>
      </c>
      <c r="B928" s="59" t="s">
        <v>73</v>
      </c>
      <c r="C928" s="60">
        <v>745</v>
      </c>
      <c r="D928" s="60">
        <v>800</v>
      </c>
      <c r="E928" s="31" t="s">
        <v>29</v>
      </c>
      <c r="F928" s="31" t="s">
        <v>64</v>
      </c>
      <c r="G928" s="103">
        <v>0</v>
      </c>
      <c r="H928" s="103">
        <v>0</v>
      </c>
      <c r="I928" s="103">
        <v>0</v>
      </c>
      <c r="J928" s="103">
        <v>0</v>
      </c>
      <c r="K928" s="31">
        <f t="shared" si="122"/>
        <v>0</v>
      </c>
      <c r="L928" s="31">
        <f t="shared" si="117"/>
        <v>0</v>
      </c>
      <c r="M928" s="31">
        <f t="shared" si="118"/>
        <v>0</v>
      </c>
      <c r="N928" s="31">
        <f t="shared" si="119"/>
        <v>0</v>
      </c>
      <c r="O928" s="31">
        <f t="shared" si="120"/>
        <v>0</v>
      </c>
      <c r="P928" s="31">
        <f t="shared" si="123"/>
        <v>0</v>
      </c>
      <c r="Q928" s="31">
        <f t="shared" si="116"/>
        <v>0</v>
      </c>
      <c r="R928" s="61">
        <f t="shared" si="121"/>
        <v>0</v>
      </c>
    </row>
    <row r="929" spans="1:18" hidden="1" x14ac:dyDescent="0.25">
      <c r="A929" s="102">
        <v>41022</v>
      </c>
      <c r="B929" s="59" t="s">
        <v>73</v>
      </c>
      <c r="C929" s="60">
        <v>800</v>
      </c>
      <c r="D929" s="60">
        <v>815</v>
      </c>
      <c r="E929" s="31" t="s">
        <v>29</v>
      </c>
      <c r="F929" s="31" t="s">
        <v>64</v>
      </c>
      <c r="G929" s="103">
        <v>0</v>
      </c>
      <c r="H929" s="103">
        <v>0</v>
      </c>
      <c r="I929" s="103">
        <v>0</v>
      </c>
      <c r="J929" s="103">
        <v>0</v>
      </c>
      <c r="K929" s="31">
        <f t="shared" si="122"/>
        <v>0</v>
      </c>
      <c r="L929" s="31">
        <f t="shared" si="117"/>
        <v>0</v>
      </c>
      <c r="M929" s="31">
        <f t="shared" si="118"/>
        <v>0</v>
      </c>
      <c r="N929" s="31">
        <f t="shared" si="119"/>
        <v>0</v>
      </c>
      <c r="O929" s="31">
        <f t="shared" si="120"/>
        <v>0</v>
      </c>
      <c r="P929" s="31">
        <f t="shared" si="123"/>
        <v>0</v>
      </c>
      <c r="Q929" s="31">
        <f t="shared" ref="Q929:Q992" si="124">SUM(L929:N929)</f>
        <v>0</v>
      </c>
      <c r="R929" s="61">
        <f t="shared" si="121"/>
        <v>0</v>
      </c>
    </row>
    <row r="930" spans="1:18" hidden="1" x14ac:dyDescent="0.25">
      <c r="A930" s="102">
        <v>41022</v>
      </c>
      <c r="B930" s="59" t="s">
        <v>73</v>
      </c>
      <c r="C930" s="60">
        <v>815</v>
      </c>
      <c r="D930" s="60">
        <v>830</v>
      </c>
      <c r="E930" s="31" t="s">
        <v>29</v>
      </c>
      <c r="F930" s="31" t="s">
        <v>64</v>
      </c>
      <c r="G930" s="103">
        <v>0</v>
      </c>
      <c r="H930" s="103">
        <v>0</v>
      </c>
      <c r="I930" s="103">
        <v>0</v>
      </c>
      <c r="J930" s="103">
        <v>0</v>
      </c>
      <c r="K930" s="31">
        <f t="shared" si="122"/>
        <v>0</v>
      </c>
      <c r="L930" s="31">
        <f t="shared" si="117"/>
        <v>0</v>
      </c>
      <c r="M930" s="31">
        <f t="shared" si="118"/>
        <v>0</v>
      </c>
      <c r="N930" s="31">
        <f t="shared" si="119"/>
        <v>0</v>
      </c>
      <c r="O930" s="31">
        <f t="shared" si="120"/>
        <v>0</v>
      </c>
      <c r="P930" s="31">
        <f t="shared" si="123"/>
        <v>0</v>
      </c>
      <c r="Q930" s="31">
        <f t="shared" si="124"/>
        <v>0</v>
      </c>
      <c r="R930" s="61">
        <f t="shared" si="121"/>
        <v>0</v>
      </c>
    </row>
    <row r="931" spans="1:18" hidden="1" x14ac:dyDescent="0.25">
      <c r="A931" s="102">
        <v>41022</v>
      </c>
      <c r="B931" s="59" t="s">
        <v>73</v>
      </c>
      <c r="C931" s="60">
        <v>830</v>
      </c>
      <c r="D931" s="60">
        <v>845</v>
      </c>
      <c r="E931" s="31" t="s">
        <v>29</v>
      </c>
      <c r="F931" s="31" t="s">
        <v>64</v>
      </c>
      <c r="G931" s="103">
        <v>0</v>
      </c>
      <c r="H931" s="103">
        <v>0</v>
      </c>
      <c r="I931" s="103">
        <v>0</v>
      </c>
      <c r="J931" s="103">
        <v>0</v>
      </c>
      <c r="K931" s="31">
        <f t="shared" si="122"/>
        <v>0</v>
      </c>
      <c r="L931" s="31">
        <f t="shared" si="117"/>
        <v>0</v>
      </c>
      <c r="M931" s="31">
        <f t="shared" si="118"/>
        <v>0</v>
      </c>
      <c r="N931" s="31">
        <f t="shared" si="119"/>
        <v>0</v>
      </c>
      <c r="O931" s="31">
        <f t="shared" si="120"/>
        <v>0</v>
      </c>
      <c r="P931" s="31">
        <f t="shared" si="123"/>
        <v>0</v>
      </c>
      <c r="Q931" s="31">
        <f t="shared" si="124"/>
        <v>0</v>
      </c>
      <c r="R931" s="61">
        <f t="shared" si="121"/>
        <v>0</v>
      </c>
    </row>
    <row r="932" spans="1:18" hidden="1" x14ac:dyDescent="0.25">
      <c r="A932" s="102">
        <v>41022</v>
      </c>
      <c r="B932" s="59" t="s">
        <v>73</v>
      </c>
      <c r="C932" s="60">
        <v>845</v>
      </c>
      <c r="D932" s="60">
        <v>900</v>
      </c>
      <c r="E932" s="31" t="s">
        <v>29</v>
      </c>
      <c r="F932" s="31" t="s">
        <v>64</v>
      </c>
      <c r="G932" s="103">
        <v>0</v>
      </c>
      <c r="H932" s="103">
        <v>0</v>
      </c>
      <c r="I932" s="103">
        <v>0</v>
      </c>
      <c r="J932" s="103">
        <v>0</v>
      </c>
      <c r="K932" s="31">
        <f t="shared" si="122"/>
        <v>0</v>
      </c>
      <c r="L932" s="31">
        <f t="shared" si="117"/>
        <v>0</v>
      </c>
      <c r="M932" s="31">
        <f t="shared" si="118"/>
        <v>0</v>
      </c>
      <c r="N932" s="31">
        <f t="shared" si="119"/>
        <v>0</v>
      </c>
      <c r="O932" s="31">
        <f t="shared" si="120"/>
        <v>0</v>
      </c>
      <c r="P932" s="31">
        <f t="shared" si="123"/>
        <v>0</v>
      </c>
      <c r="Q932" s="31">
        <f t="shared" si="124"/>
        <v>0</v>
      </c>
      <c r="R932" s="61">
        <f t="shared" si="121"/>
        <v>0</v>
      </c>
    </row>
    <row r="933" spans="1:18" hidden="1" x14ac:dyDescent="0.25">
      <c r="A933" s="102">
        <v>41022</v>
      </c>
      <c r="B933" s="59" t="s">
        <v>73</v>
      </c>
      <c r="C933" s="60">
        <v>900</v>
      </c>
      <c r="D933" s="60">
        <v>915</v>
      </c>
      <c r="E933" s="31" t="s">
        <v>29</v>
      </c>
      <c r="F933" s="31" t="s">
        <v>64</v>
      </c>
      <c r="G933" s="103">
        <v>0</v>
      </c>
      <c r="H933" s="103">
        <v>0</v>
      </c>
      <c r="I933" s="103">
        <v>0</v>
      </c>
      <c r="J933" s="103">
        <v>0</v>
      </c>
      <c r="K933" s="31">
        <f t="shared" si="122"/>
        <v>0</v>
      </c>
      <c r="L933" s="31">
        <f t="shared" si="117"/>
        <v>0</v>
      </c>
      <c r="M933" s="31">
        <f t="shared" si="118"/>
        <v>0</v>
      </c>
      <c r="N933" s="31">
        <f t="shared" si="119"/>
        <v>0</v>
      </c>
      <c r="O933" s="31">
        <f t="shared" si="120"/>
        <v>0</v>
      </c>
      <c r="P933" s="31">
        <f t="shared" si="123"/>
        <v>0</v>
      </c>
      <c r="Q933" s="31">
        <f t="shared" si="124"/>
        <v>0</v>
      </c>
      <c r="R933" s="61">
        <f t="shared" si="121"/>
        <v>0</v>
      </c>
    </row>
    <row r="934" spans="1:18" hidden="1" x14ac:dyDescent="0.25">
      <c r="A934" s="102">
        <v>41022</v>
      </c>
      <c r="B934" s="59" t="s">
        <v>73</v>
      </c>
      <c r="C934" s="60">
        <v>915</v>
      </c>
      <c r="D934" s="60">
        <v>930</v>
      </c>
      <c r="E934" s="31" t="s">
        <v>29</v>
      </c>
      <c r="F934" s="31" t="s">
        <v>64</v>
      </c>
      <c r="G934" s="103">
        <v>0</v>
      </c>
      <c r="H934" s="103">
        <v>0</v>
      </c>
      <c r="I934" s="103">
        <v>0</v>
      </c>
      <c r="J934" s="103">
        <v>0</v>
      </c>
      <c r="K934" s="31">
        <f t="shared" si="122"/>
        <v>0</v>
      </c>
      <c r="L934" s="31">
        <f t="shared" si="117"/>
        <v>0</v>
      </c>
      <c r="M934" s="31">
        <f t="shared" si="118"/>
        <v>0</v>
      </c>
      <c r="N934" s="31">
        <f t="shared" si="119"/>
        <v>0</v>
      </c>
      <c r="O934" s="31">
        <f t="shared" si="120"/>
        <v>0</v>
      </c>
      <c r="P934" s="31">
        <f t="shared" si="123"/>
        <v>0</v>
      </c>
      <c r="Q934" s="31">
        <f t="shared" si="124"/>
        <v>0</v>
      </c>
      <c r="R934" s="61">
        <f t="shared" si="121"/>
        <v>0</v>
      </c>
    </row>
    <row r="935" spans="1:18" hidden="1" x14ac:dyDescent="0.25">
      <c r="A935" s="102">
        <v>41022</v>
      </c>
      <c r="B935" s="59" t="s">
        <v>73</v>
      </c>
      <c r="C935" s="60">
        <v>930</v>
      </c>
      <c r="D935" s="60">
        <v>945</v>
      </c>
      <c r="E935" s="31" t="s">
        <v>29</v>
      </c>
      <c r="F935" s="31" t="s">
        <v>64</v>
      </c>
      <c r="G935" s="103">
        <v>0</v>
      </c>
      <c r="H935" s="103">
        <v>0</v>
      </c>
      <c r="I935" s="103">
        <v>0</v>
      </c>
      <c r="J935" s="103">
        <v>0</v>
      </c>
      <c r="K935" s="31">
        <f t="shared" si="122"/>
        <v>0</v>
      </c>
      <c r="L935" s="31">
        <f t="shared" si="117"/>
        <v>0</v>
      </c>
      <c r="M935" s="31">
        <f t="shared" si="118"/>
        <v>0</v>
      </c>
      <c r="N935" s="31">
        <f t="shared" si="119"/>
        <v>0</v>
      </c>
      <c r="O935" s="31">
        <f t="shared" si="120"/>
        <v>0</v>
      </c>
      <c r="P935" s="31">
        <f t="shared" si="123"/>
        <v>0</v>
      </c>
      <c r="Q935" s="31">
        <f t="shared" si="124"/>
        <v>0</v>
      </c>
      <c r="R935" s="61">
        <f t="shared" si="121"/>
        <v>0</v>
      </c>
    </row>
    <row r="936" spans="1:18" hidden="1" x14ac:dyDescent="0.25">
      <c r="A936" s="102">
        <v>41022</v>
      </c>
      <c r="B936" s="59" t="s">
        <v>73</v>
      </c>
      <c r="C936" s="60">
        <v>945</v>
      </c>
      <c r="D936" s="60">
        <v>1000</v>
      </c>
      <c r="E936" s="31" t="s">
        <v>29</v>
      </c>
      <c r="F936" s="31" t="s">
        <v>64</v>
      </c>
      <c r="G936" s="103">
        <v>0</v>
      </c>
      <c r="H936" s="103">
        <v>0</v>
      </c>
      <c r="I936" s="103">
        <v>0</v>
      </c>
      <c r="J936" s="103">
        <v>0</v>
      </c>
      <c r="K936" s="31">
        <f t="shared" si="122"/>
        <v>0</v>
      </c>
      <c r="L936" s="31">
        <f t="shared" si="117"/>
        <v>0</v>
      </c>
      <c r="M936" s="31">
        <f t="shared" si="118"/>
        <v>0</v>
      </c>
      <c r="N936" s="31">
        <f t="shared" si="119"/>
        <v>0</v>
      </c>
      <c r="O936" s="31">
        <f t="shared" si="120"/>
        <v>0</v>
      </c>
      <c r="P936" s="31">
        <f t="shared" si="123"/>
        <v>0</v>
      </c>
      <c r="Q936" s="31">
        <f t="shared" si="124"/>
        <v>0</v>
      </c>
      <c r="R936" s="61">
        <f t="shared" si="121"/>
        <v>0</v>
      </c>
    </row>
    <row r="937" spans="1:18" hidden="1" x14ac:dyDescent="0.25">
      <c r="A937" s="102">
        <v>41022</v>
      </c>
      <c r="B937" s="59" t="s">
        <v>73</v>
      </c>
      <c r="C937" s="60">
        <v>1000</v>
      </c>
      <c r="D937" s="60">
        <v>1015</v>
      </c>
      <c r="E937" s="31" t="s">
        <v>29</v>
      </c>
      <c r="F937" s="31" t="s">
        <v>64</v>
      </c>
      <c r="G937" s="103">
        <v>0</v>
      </c>
      <c r="H937" s="103">
        <v>0</v>
      </c>
      <c r="I937" s="103">
        <v>0</v>
      </c>
      <c r="J937" s="103">
        <v>0</v>
      </c>
      <c r="K937" s="31">
        <f t="shared" si="122"/>
        <v>0</v>
      </c>
      <c r="L937" s="31">
        <f t="shared" si="117"/>
        <v>0</v>
      </c>
      <c r="M937" s="31">
        <f t="shared" si="118"/>
        <v>0</v>
      </c>
      <c r="N937" s="31">
        <f t="shared" si="119"/>
        <v>0</v>
      </c>
      <c r="O937" s="31">
        <f t="shared" si="120"/>
        <v>0</v>
      </c>
      <c r="P937" s="31">
        <f t="shared" si="123"/>
        <v>0</v>
      </c>
      <c r="Q937" s="31">
        <f t="shared" si="124"/>
        <v>0</v>
      </c>
      <c r="R937" s="61">
        <f t="shared" si="121"/>
        <v>0</v>
      </c>
    </row>
    <row r="938" spans="1:18" hidden="1" x14ac:dyDescent="0.25">
      <c r="A938" s="102">
        <v>41022</v>
      </c>
      <c r="B938" s="59" t="s">
        <v>73</v>
      </c>
      <c r="C938" s="60">
        <v>1015</v>
      </c>
      <c r="D938" s="60">
        <v>1030</v>
      </c>
      <c r="E938" s="31" t="s">
        <v>29</v>
      </c>
      <c r="F938" s="31" t="s">
        <v>64</v>
      </c>
      <c r="G938" s="103">
        <v>0</v>
      </c>
      <c r="H938" s="103">
        <v>0</v>
      </c>
      <c r="I938" s="103">
        <v>0</v>
      </c>
      <c r="J938" s="103">
        <v>0</v>
      </c>
      <c r="K938" s="31">
        <f t="shared" si="122"/>
        <v>0</v>
      </c>
      <c r="L938" s="31">
        <f t="shared" si="117"/>
        <v>0</v>
      </c>
      <c r="M938" s="31">
        <f t="shared" si="118"/>
        <v>0</v>
      </c>
      <c r="N938" s="31">
        <f t="shared" si="119"/>
        <v>0</v>
      </c>
      <c r="O938" s="31">
        <f t="shared" si="120"/>
        <v>0</v>
      </c>
      <c r="P938" s="31">
        <f t="shared" si="123"/>
        <v>0</v>
      </c>
      <c r="Q938" s="31">
        <f t="shared" si="124"/>
        <v>0</v>
      </c>
      <c r="R938" s="61">
        <f t="shared" si="121"/>
        <v>0</v>
      </c>
    </row>
    <row r="939" spans="1:18" hidden="1" x14ac:dyDescent="0.25">
      <c r="A939" s="102">
        <v>41022</v>
      </c>
      <c r="B939" s="59" t="s">
        <v>73</v>
      </c>
      <c r="C939" s="60">
        <v>1030</v>
      </c>
      <c r="D939" s="60">
        <v>1045</v>
      </c>
      <c r="E939" s="31" t="s">
        <v>29</v>
      </c>
      <c r="F939" s="31" t="s">
        <v>64</v>
      </c>
      <c r="G939" s="103">
        <v>0</v>
      </c>
      <c r="H939" s="103">
        <v>0</v>
      </c>
      <c r="I939" s="103">
        <v>0</v>
      </c>
      <c r="J939" s="103">
        <v>0</v>
      </c>
      <c r="K939" s="31">
        <f t="shared" si="122"/>
        <v>0</v>
      </c>
      <c r="L939" s="31">
        <f t="shared" si="117"/>
        <v>0</v>
      </c>
      <c r="M939" s="31">
        <f t="shared" si="118"/>
        <v>0</v>
      </c>
      <c r="N939" s="31">
        <f t="shared" si="119"/>
        <v>0</v>
      </c>
      <c r="O939" s="31">
        <f t="shared" si="120"/>
        <v>0</v>
      </c>
      <c r="P939" s="31">
        <f t="shared" si="123"/>
        <v>0</v>
      </c>
      <c r="Q939" s="31">
        <f t="shared" si="124"/>
        <v>0</v>
      </c>
      <c r="R939" s="61">
        <f t="shared" si="121"/>
        <v>0</v>
      </c>
    </row>
    <row r="940" spans="1:18" hidden="1" x14ac:dyDescent="0.25">
      <c r="A940" s="102">
        <v>41022</v>
      </c>
      <c r="B940" s="59" t="s">
        <v>73</v>
      </c>
      <c r="C940" s="60">
        <v>1045</v>
      </c>
      <c r="D940" s="60">
        <v>1100</v>
      </c>
      <c r="E940" s="31" t="s">
        <v>29</v>
      </c>
      <c r="F940" s="31" t="s">
        <v>64</v>
      </c>
      <c r="G940" s="103">
        <v>0</v>
      </c>
      <c r="H940" s="103">
        <v>0</v>
      </c>
      <c r="I940" s="103">
        <v>0</v>
      </c>
      <c r="J940" s="103">
        <v>0</v>
      </c>
      <c r="K940" s="31">
        <f t="shared" si="122"/>
        <v>0</v>
      </c>
      <c r="L940" s="31">
        <f t="shared" si="117"/>
        <v>0</v>
      </c>
      <c r="M940" s="31">
        <f t="shared" si="118"/>
        <v>0</v>
      </c>
      <c r="N940" s="31">
        <f t="shared" si="119"/>
        <v>0</v>
      </c>
      <c r="O940" s="31">
        <f t="shared" si="120"/>
        <v>0</v>
      </c>
      <c r="P940" s="31">
        <f t="shared" si="123"/>
        <v>0</v>
      </c>
      <c r="Q940" s="31">
        <f t="shared" si="124"/>
        <v>0</v>
      </c>
      <c r="R940" s="61">
        <f t="shared" si="121"/>
        <v>0</v>
      </c>
    </row>
    <row r="941" spans="1:18" hidden="1" x14ac:dyDescent="0.25">
      <c r="A941" s="102">
        <v>41022</v>
      </c>
      <c r="B941" s="59" t="s">
        <v>73</v>
      </c>
      <c r="C941" s="60">
        <v>1100</v>
      </c>
      <c r="D941" s="60">
        <v>1115</v>
      </c>
      <c r="E941" s="31" t="s">
        <v>29</v>
      </c>
      <c r="F941" s="31" t="s">
        <v>64</v>
      </c>
      <c r="G941" s="103">
        <v>0</v>
      </c>
      <c r="H941" s="103">
        <v>0</v>
      </c>
      <c r="I941" s="103">
        <v>0</v>
      </c>
      <c r="J941" s="103">
        <v>0</v>
      </c>
      <c r="K941" s="31">
        <f t="shared" si="122"/>
        <v>0</v>
      </c>
      <c r="L941" s="31">
        <f t="shared" si="117"/>
        <v>0</v>
      </c>
      <c r="M941" s="31">
        <f t="shared" si="118"/>
        <v>0</v>
      </c>
      <c r="N941" s="31">
        <f t="shared" si="119"/>
        <v>0</v>
      </c>
      <c r="O941" s="31">
        <f t="shared" si="120"/>
        <v>0</v>
      </c>
      <c r="P941" s="31">
        <f t="shared" si="123"/>
        <v>0</v>
      </c>
      <c r="Q941" s="31">
        <f t="shared" si="124"/>
        <v>0</v>
      </c>
      <c r="R941" s="61">
        <f t="shared" si="121"/>
        <v>0</v>
      </c>
    </row>
    <row r="942" spans="1:18" hidden="1" x14ac:dyDescent="0.25">
      <c r="A942" s="102">
        <v>41022</v>
      </c>
      <c r="B942" s="59" t="s">
        <v>73</v>
      </c>
      <c r="C942" s="60">
        <v>1115</v>
      </c>
      <c r="D942" s="60">
        <v>1130</v>
      </c>
      <c r="E942" s="31" t="s">
        <v>29</v>
      </c>
      <c r="F942" s="31" t="s">
        <v>64</v>
      </c>
      <c r="G942" s="103">
        <v>0</v>
      </c>
      <c r="H942" s="103">
        <v>0</v>
      </c>
      <c r="I942" s="103">
        <v>0</v>
      </c>
      <c r="J942" s="103">
        <v>0</v>
      </c>
      <c r="K942" s="31">
        <f t="shared" si="122"/>
        <v>0</v>
      </c>
      <c r="L942" s="31">
        <f t="shared" si="117"/>
        <v>0</v>
      </c>
      <c r="M942" s="31">
        <f t="shared" si="118"/>
        <v>0</v>
      </c>
      <c r="N942" s="31">
        <f t="shared" si="119"/>
        <v>0</v>
      </c>
      <c r="O942" s="31">
        <f t="shared" si="120"/>
        <v>0</v>
      </c>
      <c r="P942" s="31">
        <f t="shared" si="123"/>
        <v>0</v>
      </c>
      <c r="Q942" s="31">
        <f t="shared" si="124"/>
        <v>0</v>
      </c>
      <c r="R942" s="61">
        <f t="shared" si="121"/>
        <v>0</v>
      </c>
    </row>
    <row r="943" spans="1:18" hidden="1" x14ac:dyDescent="0.25">
      <c r="A943" s="102">
        <v>41022</v>
      </c>
      <c r="B943" s="59" t="s">
        <v>73</v>
      </c>
      <c r="C943" s="60">
        <v>1130</v>
      </c>
      <c r="D943" s="60">
        <v>1145</v>
      </c>
      <c r="E943" s="31" t="s">
        <v>29</v>
      </c>
      <c r="F943" s="31" t="s">
        <v>64</v>
      </c>
      <c r="G943" s="103">
        <v>0</v>
      </c>
      <c r="H943" s="103">
        <v>0</v>
      </c>
      <c r="I943" s="103">
        <v>0</v>
      </c>
      <c r="J943" s="103">
        <v>0</v>
      </c>
      <c r="K943" s="31">
        <f t="shared" si="122"/>
        <v>0</v>
      </c>
      <c r="L943" s="31">
        <f t="shared" si="117"/>
        <v>0</v>
      </c>
      <c r="M943" s="31">
        <f t="shared" si="118"/>
        <v>0</v>
      </c>
      <c r="N943" s="31">
        <f t="shared" si="119"/>
        <v>0</v>
      </c>
      <c r="O943" s="31">
        <f t="shared" si="120"/>
        <v>0</v>
      </c>
      <c r="P943" s="31">
        <f t="shared" si="123"/>
        <v>0</v>
      </c>
      <c r="Q943" s="31">
        <f t="shared" si="124"/>
        <v>0</v>
      </c>
      <c r="R943" s="61">
        <f t="shared" si="121"/>
        <v>0</v>
      </c>
    </row>
    <row r="944" spans="1:18" hidden="1" x14ac:dyDescent="0.25">
      <c r="A944" s="102">
        <v>41022</v>
      </c>
      <c r="B944" s="59" t="s">
        <v>73</v>
      </c>
      <c r="C944" s="60">
        <v>1145</v>
      </c>
      <c r="D944" s="60">
        <v>1200</v>
      </c>
      <c r="E944" s="31" t="s">
        <v>29</v>
      </c>
      <c r="F944" s="31" t="s">
        <v>64</v>
      </c>
      <c r="G944" s="103">
        <v>0</v>
      </c>
      <c r="H944" s="103">
        <v>0</v>
      </c>
      <c r="I944" s="103">
        <v>0</v>
      </c>
      <c r="J944" s="103">
        <v>0</v>
      </c>
      <c r="K944" s="31">
        <f t="shared" si="122"/>
        <v>0</v>
      </c>
      <c r="L944" s="31">
        <f t="shared" si="117"/>
        <v>0</v>
      </c>
      <c r="M944" s="31">
        <f t="shared" si="118"/>
        <v>0</v>
      </c>
      <c r="N944" s="31">
        <f t="shared" si="119"/>
        <v>0</v>
      </c>
      <c r="O944" s="31">
        <f t="shared" si="120"/>
        <v>0</v>
      </c>
      <c r="P944" s="31">
        <f t="shared" si="123"/>
        <v>0</v>
      </c>
      <c r="Q944" s="31">
        <f t="shared" si="124"/>
        <v>0</v>
      </c>
      <c r="R944" s="61">
        <f t="shared" si="121"/>
        <v>0</v>
      </c>
    </row>
    <row r="945" spans="1:18" hidden="1" x14ac:dyDescent="0.25">
      <c r="A945" s="102">
        <v>41022</v>
      </c>
      <c r="B945" s="59" t="s">
        <v>73</v>
      </c>
      <c r="C945" s="60">
        <v>1200</v>
      </c>
      <c r="D945" s="60">
        <v>1215</v>
      </c>
      <c r="E945" s="31" t="s">
        <v>29</v>
      </c>
      <c r="F945" s="31" t="s">
        <v>64</v>
      </c>
      <c r="G945" s="103">
        <v>0</v>
      </c>
      <c r="H945" s="103">
        <v>0</v>
      </c>
      <c r="I945" s="103">
        <v>0</v>
      </c>
      <c r="J945" s="103">
        <v>0</v>
      </c>
      <c r="K945" s="31">
        <f t="shared" si="122"/>
        <v>0</v>
      </c>
      <c r="L945" s="31">
        <f t="shared" si="117"/>
        <v>0</v>
      </c>
      <c r="M945" s="31">
        <f t="shared" si="118"/>
        <v>0</v>
      </c>
      <c r="N945" s="31">
        <f t="shared" si="119"/>
        <v>0</v>
      </c>
      <c r="O945" s="31">
        <f t="shared" si="120"/>
        <v>0</v>
      </c>
      <c r="P945" s="31">
        <f t="shared" si="123"/>
        <v>0</v>
      </c>
      <c r="Q945" s="31">
        <f t="shared" si="124"/>
        <v>0</v>
      </c>
      <c r="R945" s="61">
        <f t="shared" si="121"/>
        <v>0</v>
      </c>
    </row>
    <row r="946" spans="1:18" hidden="1" x14ac:dyDescent="0.25">
      <c r="A946" s="102">
        <v>41022</v>
      </c>
      <c r="B946" s="59" t="s">
        <v>73</v>
      </c>
      <c r="C946" s="60">
        <v>1215</v>
      </c>
      <c r="D946" s="60">
        <v>1230</v>
      </c>
      <c r="E946" s="31" t="s">
        <v>29</v>
      </c>
      <c r="F946" s="31" t="s">
        <v>64</v>
      </c>
      <c r="G946" s="103">
        <v>0</v>
      </c>
      <c r="H946" s="103">
        <v>0</v>
      </c>
      <c r="I946" s="103">
        <v>0</v>
      </c>
      <c r="J946" s="103">
        <v>0</v>
      </c>
      <c r="K946" s="31">
        <f t="shared" si="122"/>
        <v>0</v>
      </c>
      <c r="L946" s="31">
        <f t="shared" si="117"/>
        <v>0</v>
      </c>
      <c r="M946" s="31">
        <f t="shared" si="118"/>
        <v>0</v>
      </c>
      <c r="N946" s="31">
        <f t="shared" si="119"/>
        <v>0</v>
      </c>
      <c r="O946" s="31">
        <f t="shared" si="120"/>
        <v>0</v>
      </c>
      <c r="P946" s="31">
        <f t="shared" si="123"/>
        <v>0</v>
      </c>
      <c r="Q946" s="31">
        <f t="shared" si="124"/>
        <v>0</v>
      </c>
      <c r="R946" s="61">
        <f t="shared" si="121"/>
        <v>0</v>
      </c>
    </row>
    <row r="947" spans="1:18" hidden="1" x14ac:dyDescent="0.25">
      <c r="A947" s="102">
        <v>41022</v>
      </c>
      <c r="B947" s="59" t="s">
        <v>73</v>
      </c>
      <c r="C947" s="60">
        <v>1230</v>
      </c>
      <c r="D947" s="60">
        <v>1245</v>
      </c>
      <c r="E947" s="31" t="s">
        <v>29</v>
      </c>
      <c r="F947" s="31" t="s">
        <v>64</v>
      </c>
      <c r="G947" s="103">
        <v>0</v>
      </c>
      <c r="H947" s="103">
        <v>0</v>
      </c>
      <c r="I947" s="103">
        <v>0</v>
      </c>
      <c r="J947" s="103">
        <v>0</v>
      </c>
      <c r="K947" s="31">
        <f t="shared" si="122"/>
        <v>0</v>
      </c>
      <c r="L947" s="31">
        <f t="shared" si="117"/>
        <v>0</v>
      </c>
      <c r="M947" s="31">
        <f t="shared" si="118"/>
        <v>0</v>
      </c>
      <c r="N947" s="31">
        <f t="shared" si="119"/>
        <v>0</v>
      </c>
      <c r="O947" s="31">
        <f t="shared" si="120"/>
        <v>0</v>
      </c>
      <c r="P947" s="31">
        <f t="shared" si="123"/>
        <v>0</v>
      </c>
      <c r="Q947" s="31">
        <f t="shared" si="124"/>
        <v>0</v>
      </c>
      <c r="R947" s="61">
        <f t="shared" si="121"/>
        <v>0</v>
      </c>
    </row>
    <row r="948" spans="1:18" hidden="1" x14ac:dyDescent="0.25">
      <c r="A948" s="102">
        <v>41022</v>
      </c>
      <c r="B948" s="59" t="s">
        <v>73</v>
      </c>
      <c r="C948" s="60">
        <v>1245</v>
      </c>
      <c r="D948" s="60">
        <v>1300</v>
      </c>
      <c r="E948" s="31" t="s">
        <v>29</v>
      </c>
      <c r="F948" s="31" t="s">
        <v>64</v>
      </c>
      <c r="G948" s="103">
        <v>0</v>
      </c>
      <c r="H948" s="103">
        <v>0</v>
      </c>
      <c r="I948" s="103">
        <v>0</v>
      </c>
      <c r="J948" s="103">
        <v>0</v>
      </c>
      <c r="K948" s="31">
        <f t="shared" si="122"/>
        <v>0</v>
      </c>
      <c r="L948" s="31">
        <f t="shared" si="117"/>
        <v>0</v>
      </c>
      <c r="M948" s="31">
        <f t="shared" si="118"/>
        <v>0</v>
      </c>
      <c r="N948" s="31">
        <f t="shared" si="119"/>
        <v>0</v>
      </c>
      <c r="O948" s="31">
        <f t="shared" si="120"/>
        <v>0</v>
      </c>
      <c r="P948" s="31">
        <f t="shared" si="123"/>
        <v>0</v>
      </c>
      <c r="Q948" s="31">
        <f t="shared" si="124"/>
        <v>0</v>
      </c>
      <c r="R948" s="61">
        <f t="shared" si="121"/>
        <v>0</v>
      </c>
    </row>
    <row r="949" spans="1:18" hidden="1" x14ac:dyDescent="0.25">
      <c r="A949" s="102">
        <v>41022</v>
      </c>
      <c r="B949" s="59" t="s">
        <v>73</v>
      </c>
      <c r="C949" s="60">
        <v>1300</v>
      </c>
      <c r="D949" s="60">
        <v>1315</v>
      </c>
      <c r="E949" s="31" t="s">
        <v>29</v>
      </c>
      <c r="F949" s="31" t="s">
        <v>64</v>
      </c>
      <c r="G949" s="103">
        <v>0</v>
      </c>
      <c r="H949" s="103">
        <v>0</v>
      </c>
      <c r="I949" s="103">
        <v>0</v>
      </c>
      <c r="J949" s="103">
        <v>0</v>
      </c>
      <c r="K949" s="31">
        <f t="shared" si="122"/>
        <v>0</v>
      </c>
      <c r="L949" s="31">
        <f t="shared" si="117"/>
        <v>0</v>
      </c>
      <c r="M949" s="31">
        <f t="shared" si="118"/>
        <v>0</v>
      </c>
      <c r="N949" s="31">
        <f t="shared" si="119"/>
        <v>0</v>
      </c>
      <c r="O949" s="31">
        <f t="shared" si="120"/>
        <v>0</v>
      </c>
      <c r="P949" s="31">
        <f t="shared" si="123"/>
        <v>0</v>
      </c>
      <c r="Q949" s="31">
        <f t="shared" si="124"/>
        <v>0</v>
      </c>
      <c r="R949" s="61">
        <f t="shared" si="121"/>
        <v>0</v>
      </c>
    </row>
    <row r="950" spans="1:18" hidden="1" x14ac:dyDescent="0.25">
      <c r="A950" s="102">
        <v>41022</v>
      </c>
      <c r="B950" s="59" t="s">
        <v>73</v>
      </c>
      <c r="C950" s="60">
        <v>1315</v>
      </c>
      <c r="D950" s="60">
        <v>1330</v>
      </c>
      <c r="E950" s="31" t="s">
        <v>29</v>
      </c>
      <c r="F950" s="31" t="s">
        <v>64</v>
      </c>
      <c r="G950" s="103">
        <v>0</v>
      </c>
      <c r="H950" s="103">
        <v>0</v>
      </c>
      <c r="I950" s="103">
        <v>0</v>
      </c>
      <c r="J950" s="103">
        <v>0</v>
      </c>
      <c r="K950" s="31">
        <f t="shared" si="122"/>
        <v>0</v>
      </c>
      <c r="L950" s="31">
        <f t="shared" si="117"/>
        <v>0</v>
      </c>
      <c r="M950" s="31">
        <f t="shared" si="118"/>
        <v>0</v>
      </c>
      <c r="N950" s="31">
        <f t="shared" si="119"/>
        <v>0</v>
      </c>
      <c r="O950" s="31">
        <f t="shared" si="120"/>
        <v>0</v>
      </c>
      <c r="P950" s="31">
        <f t="shared" si="123"/>
        <v>0</v>
      </c>
      <c r="Q950" s="31">
        <f t="shared" si="124"/>
        <v>0</v>
      </c>
      <c r="R950" s="61">
        <f t="shared" si="121"/>
        <v>0</v>
      </c>
    </row>
    <row r="951" spans="1:18" hidden="1" x14ac:dyDescent="0.25">
      <c r="A951" s="102">
        <v>41022</v>
      </c>
      <c r="B951" s="59" t="s">
        <v>73</v>
      </c>
      <c r="C951" s="60">
        <v>1330</v>
      </c>
      <c r="D951" s="60">
        <v>1345</v>
      </c>
      <c r="E951" s="31" t="s">
        <v>29</v>
      </c>
      <c r="F951" s="31" t="s">
        <v>64</v>
      </c>
      <c r="G951" s="103">
        <v>0</v>
      </c>
      <c r="H951" s="103">
        <v>0</v>
      </c>
      <c r="I951" s="103">
        <v>0</v>
      </c>
      <c r="J951" s="103">
        <v>0</v>
      </c>
      <c r="K951" s="31">
        <f t="shared" si="122"/>
        <v>0</v>
      </c>
      <c r="L951" s="31">
        <f t="shared" si="117"/>
        <v>0</v>
      </c>
      <c r="M951" s="31">
        <f t="shared" si="118"/>
        <v>0</v>
      </c>
      <c r="N951" s="31">
        <f t="shared" si="119"/>
        <v>0</v>
      </c>
      <c r="O951" s="31">
        <f t="shared" si="120"/>
        <v>0</v>
      </c>
      <c r="P951" s="31">
        <f t="shared" si="123"/>
        <v>0</v>
      </c>
      <c r="Q951" s="31">
        <f t="shared" si="124"/>
        <v>0</v>
      </c>
      <c r="R951" s="61">
        <f t="shared" si="121"/>
        <v>0</v>
      </c>
    </row>
    <row r="952" spans="1:18" hidden="1" x14ac:dyDescent="0.25">
      <c r="A952" s="102">
        <v>41022</v>
      </c>
      <c r="B952" s="59" t="s">
        <v>73</v>
      </c>
      <c r="C952" s="60">
        <v>1345</v>
      </c>
      <c r="D952" s="60">
        <v>1400</v>
      </c>
      <c r="E952" s="31" t="s">
        <v>29</v>
      </c>
      <c r="F952" s="31" t="s">
        <v>64</v>
      </c>
      <c r="G952" s="103">
        <v>0</v>
      </c>
      <c r="H952" s="103">
        <v>0</v>
      </c>
      <c r="I952" s="103">
        <v>0</v>
      </c>
      <c r="J952" s="103">
        <v>0</v>
      </c>
      <c r="K952" s="31">
        <f t="shared" si="122"/>
        <v>0</v>
      </c>
      <c r="L952" s="31">
        <f t="shared" si="117"/>
        <v>0</v>
      </c>
      <c r="M952" s="31">
        <f t="shared" si="118"/>
        <v>0</v>
      </c>
      <c r="N952" s="31">
        <f t="shared" si="119"/>
        <v>0</v>
      </c>
      <c r="O952" s="31">
        <f t="shared" si="120"/>
        <v>0</v>
      </c>
      <c r="P952" s="31">
        <f t="shared" si="123"/>
        <v>0</v>
      </c>
      <c r="Q952" s="31">
        <f t="shared" si="124"/>
        <v>0</v>
      </c>
      <c r="R952" s="61">
        <f t="shared" si="121"/>
        <v>0</v>
      </c>
    </row>
    <row r="953" spans="1:18" hidden="1" x14ac:dyDescent="0.25">
      <c r="A953" s="102">
        <v>41022</v>
      </c>
      <c r="B953" s="59" t="s">
        <v>73</v>
      </c>
      <c r="C953" s="60">
        <v>1400</v>
      </c>
      <c r="D953" s="60">
        <v>1415</v>
      </c>
      <c r="E953" s="31" t="s">
        <v>29</v>
      </c>
      <c r="F953" s="31" t="s">
        <v>64</v>
      </c>
      <c r="G953" s="103">
        <v>0</v>
      </c>
      <c r="H953" s="103">
        <v>0</v>
      </c>
      <c r="I953" s="103">
        <v>0</v>
      </c>
      <c r="J953" s="103">
        <v>0</v>
      </c>
      <c r="K953" s="31">
        <f t="shared" si="122"/>
        <v>0</v>
      </c>
      <c r="L953" s="31">
        <f t="shared" si="117"/>
        <v>0</v>
      </c>
      <c r="M953" s="31">
        <f t="shared" si="118"/>
        <v>0</v>
      </c>
      <c r="N953" s="31">
        <f t="shared" si="119"/>
        <v>0</v>
      </c>
      <c r="O953" s="31">
        <f t="shared" si="120"/>
        <v>0</v>
      </c>
      <c r="P953" s="31">
        <f t="shared" si="123"/>
        <v>0</v>
      </c>
      <c r="Q953" s="31">
        <f t="shared" si="124"/>
        <v>0</v>
      </c>
      <c r="R953" s="61">
        <f t="shared" si="121"/>
        <v>0</v>
      </c>
    </row>
    <row r="954" spans="1:18" hidden="1" x14ac:dyDescent="0.25">
      <c r="A954" s="102">
        <v>41022</v>
      </c>
      <c r="B954" s="59" t="s">
        <v>73</v>
      </c>
      <c r="C954" s="60">
        <v>1415</v>
      </c>
      <c r="D954" s="60">
        <v>1430</v>
      </c>
      <c r="E954" s="31" t="s">
        <v>29</v>
      </c>
      <c r="F954" s="31" t="s">
        <v>64</v>
      </c>
      <c r="G954" s="103">
        <v>0</v>
      </c>
      <c r="H954" s="103">
        <v>0</v>
      </c>
      <c r="I954" s="103">
        <v>0</v>
      </c>
      <c r="J954" s="103">
        <v>0</v>
      </c>
      <c r="K954" s="31">
        <f t="shared" si="122"/>
        <v>0</v>
      </c>
      <c r="L954" s="31">
        <f t="shared" si="117"/>
        <v>0</v>
      </c>
      <c r="M954" s="31">
        <f t="shared" si="118"/>
        <v>0</v>
      </c>
      <c r="N954" s="31">
        <f t="shared" si="119"/>
        <v>0</v>
      </c>
      <c r="O954" s="31">
        <f t="shared" si="120"/>
        <v>0</v>
      </c>
      <c r="P954" s="31">
        <f t="shared" si="123"/>
        <v>0</v>
      </c>
      <c r="Q954" s="31">
        <f t="shared" si="124"/>
        <v>0</v>
      </c>
      <c r="R954" s="61">
        <f t="shared" si="121"/>
        <v>0</v>
      </c>
    </row>
    <row r="955" spans="1:18" hidden="1" x14ac:dyDescent="0.25">
      <c r="A955" s="102">
        <v>41022</v>
      </c>
      <c r="B955" s="59" t="s">
        <v>73</v>
      </c>
      <c r="C955" s="60">
        <v>1430</v>
      </c>
      <c r="D955" s="60">
        <v>1445</v>
      </c>
      <c r="E955" s="31" t="s">
        <v>29</v>
      </c>
      <c r="F955" s="31" t="s">
        <v>64</v>
      </c>
      <c r="G955" s="103">
        <v>0</v>
      </c>
      <c r="H955" s="103">
        <v>0</v>
      </c>
      <c r="I955" s="103">
        <v>0</v>
      </c>
      <c r="J955" s="103">
        <v>0</v>
      </c>
      <c r="K955" s="31">
        <f t="shared" si="122"/>
        <v>0</v>
      </c>
      <c r="L955" s="31">
        <f t="shared" si="117"/>
        <v>0</v>
      </c>
      <c r="M955" s="31">
        <f t="shared" si="118"/>
        <v>0</v>
      </c>
      <c r="N955" s="31">
        <f t="shared" si="119"/>
        <v>0</v>
      </c>
      <c r="O955" s="31">
        <f t="shared" si="120"/>
        <v>0</v>
      </c>
      <c r="P955" s="31">
        <f t="shared" si="123"/>
        <v>0</v>
      </c>
      <c r="Q955" s="31">
        <f t="shared" si="124"/>
        <v>0</v>
      </c>
      <c r="R955" s="61">
        <f t="shared" si="121"/>
        <v>0</v>
      </c>
    </row>
    <row r="956" spans="1:18" hidden="1" x14ac:dyDescent="0.25">
      <c r="A956" s="102">
        <v>41022</v>
      </c>
      <c r="B956" s="59" t="s">
        <v>73</v>
      </c>
      <c r="C956" s="60">
        <v>1445</v>
      </c>
      <c r="D956" s="60">
        <v>1500</v>
      </c>
      <c r="E956" s="31" t="s">
        <v>29</v>
      </c>
      <c r="F956" s="31" t="s">
        <v>64</v>
      </c>
      <c r="G956" s="103">
        <v>0</v>
      </c>
      <c r="H956" s="103">
        <v>0</v>
      </c>
      <c r="I956" s="103">
        <v>0</v>
      </c>
      <c r="J956" s="103">
        <v>0</v>
      </c>
      <c r="K956" s="31">
        <f t="shared" si="122"/>
        <v>0</v>
      </c>
      <c r="L956" s="31">
        <f t="shared" si="117"/>
        <v>0</v>
      </c>
      <c r="M956" s="31">
        <f t="shared" si="118"/>
        <v>0</v>
      </c>
      <c r="N956" s="31">
        <f t="shared" si="119"/>
        <v>0</v>
      </c>
      <c r="O956" s="31">
        <f t="shared" si="120"/>
        <v>0</v>
      </c>
      <c r="P956" s="31">
        <f t="shared" si="123"/>
        <v>0</v>
      </c>
      <c r="Q956" s="31">
        <f t="shared" si="124"/>
        <v>0</v>
      </c>
      <c r="R956" s="61">
        <f t="shared" si="121"/>
        <v>0</v>
      </c>
    </row>
    <row r="957" spans="1:18" hidden="1" x14ac:dyDescent="0.25">
      <c r="A957" s="102">
        <v>41022</v>
      </c>
      <c r="B957" s="59" t="s">
        <v>73</v>
      </c>
      <c r="C957" s="60">
        <v>1500</v>
      </c>
      <c r="D957" s="60">
        <v>1515</v>
      </c>
      <c r="E957" s="31" t="s">
        <v>29</v>
      </c>
      <c r="F957" s="31" t="s">
        <v>64</v>
      </c>
      <c r="G957" s="103">
        <v>0</v>
      </c>
      <c r="H957" s="103">
        <v>0</v>
      </c>
      <c r="I957" s="103">
        <v>0</v>
      </c>
      <c r="J957" s="103">
        <v>0</v>
      </c>
      <c r="K957" s="31">
        <f t="shared" si="122"/>
        <v>0</v>
      </c>
      <c r="L957" s="31">
        <f t="shared" si="117"/>
        <v>0</v>
      </c>
      <c r="M957" s="31">
        <f t="shared" si="118"/>
        <v>0</v>
      </c>
      <c r="N957" s="31">
        <f t="shared" si="119"/>
        <v>0</v>
      </c>
      <c r="O957" s="31">
        <f t="shared" si="120"/>
        <v>0</v>
      </c>
      <c r="P957" s="31">
        <f t="shared" si="123"/>
        <v>0</v>
      </c>
      <c r="Q957" s="31">
        <f t="shared" si="124"/>
        <v>0</v>
      </c>
      <c r="R957" s="61">
        <f t="shared" si="121"/>
        <v>0</v>
      </c>
    </row>
    <row r="958" spans="1:18" hidden="1" x14ac:dyDescent="0.25">
      <c r="A958" s="102">
        <v>41022</v>
      </c>
      <c r="B958" s="59" t="s">
        <v>73</v>
      </c>
      <c r="C958" s="60">
        <v>1515</v>
      </c>
      <c r="D958" s="60">
        <v>1530</v>
      </c>
      <c r="E958" s="31" t="s">
        <v>29</v>
      </c>
      <c r="F958" s="31" t="s">
        <v>64</v>
      </c>
      <c r="G958" s="103">
        <v>0</v>
      </c>
      <c r="H958" s="103">
        <v>0</v>
      </c>
      <c r="I958" s="103">
        <v>0</v>
      </c>
      <c r="J958" s="103">
        <v>0</v>
      </c>
      <c r="K958" s="31">
        <f t="shared" si="122"/>
        <v>0</v>
      </c>
      <c r="L958" s="31">
        <f t="shared" si="117"/>
        <v>0</v>
      </c>
      <c r="M958" s="31">
        <f t="shared" si="118"/>
        <v>0</v>
      </c>
      <c r="N958" s="31">
        <f t="shared" si="119"/>
        <v>0</v>
      </c>
      <c r="O958" s="31">
        <f t="shared" si="120"/>
        <v>0</v>
      </c>
      <c r="P958" s="31">
        <f t="shared" si="123"/>
        <v>0</v>
      </c>
      <c r="Q958" s="31">
        <f t="shared" si="124"/>
        <v>0</v>
      </c>
      <c r="R958" s="61">
        <f t="shared" si="121"/>
        <v>0</v>
      </c>
    </row>
    <row r="959" spans="1:18" hidden="1" x14ac:dyDescent="0.25">
      <c r="A959" s="102">
        <v>41022</v>
      </c>
      <c r="B959" s="59" t="s">
        <v>73</v>
      </c>
      <c r="C959" s="60">
        <v>1530</v>
      </c>
      <c r="D959" s="60">
        <v>1545</v>
      </c>
      <c r="E959" s="31" t="s">
        <v>29</v>
      </c>
      <c r="F959" s="31" t="s">
        <v>64</v>
      </c>
      <c r="G959" s="103">
        <v>0</v>
      </c>
      <c r="H959" s="103">
        <v>0</v>
      </c>
      <c r="I959" s="103">
        <v>0</v>
      </c>
      <c r="J959" s="103">
        <v>0</v>
      </c>
      <c r="K959" s="31">
        <f t="shared" si="122"/>
        <v>0</v>
      </c>
      <c r="L959" s="31">
        <f t="shared" si="117"/>
        <v>0</v>
      </c>
      <c r="M959" s="31">
        <f t="shared" si="118"/>
        <v>0</v>
      </c>
      <c r="N959" s="31">
        <f t="shared" si="119"/>
        <v>0</v>
      </c>
      <c r="O959" s="31">
        <f t="shared" si="120"/>
        <v>0</v>
      </c>
      <c r="P959" s="31">
        <f t="shared" si="123"/>
        <v>0</v>
      </c>
      <c r="Q959" s="31">
        <f t="shared" si="124"/>
        <v>0</v>
      </c>
      <c r="R959" s="61">
        <f t="shared" si="121"/>
        <v>0</v>
      </c>
    </row>
    <row r="960" spans="1:18" hidden="1" x14ac:dyDescent="0.25">
      <c r="A960" s="102">
        <v>41022</v>
      </c>
      <c r="B960" s="59" t="s">
        <v>73</v>
      </c>
      <c r="C960" s="60">
        <v>1545</v>
      </c>
      <c r="D960" s="60">
        <v>1600</v>
      </c>
      <c r="E960" s="31" t="s">
        <v>29</v>
      </c>
      <c r="F960" s="31" t="s">
        <v>64</v>
      </c>
      <c r="G960" s="103">
        <v>0</v>
      </c>
      <c r="H960" s="103">
        <v>0</v>
      </c>
      <c r="I960" s="103">
        <v>0</v>
      </c>
      <c r="J960" s="103">
        <v>0</v>
      </c>
      <c r="K960" s="31">
        <f t="shared" si="122"/>
        <v>0</v>
      </c>
      <c r="L960" s="31">
        <f t="shared" si="117"/>
        <v>0</v>
      </c>
      <c r="M960" s="31">
        <f t="shared" si="118"/>
        <v>0</v>
      </c>
      <c r="N960" s="31">
        <f t="shared" si="119"/>
        <v>0</v>
      </c>
      <c r="O960" s="31">
        <f t="shared" si="120"/>
        <v>0</v>
      </c>
      <c r="P960" s="31">
        <f t="shared" si="123"/>
        <v>0</v>
      </c>
      <c r="Q960" s="31">
        <f t="shared" si="124"/>
        <v>0</v>
      </c>
      <c r="R960" s="61">
        <f t="shared" si="121"/>
        <v>0</v>
      </c>
    </row>
    <row r="961" spans="1:18" hidden="1" x14ac:dyDescent="0.25">
      <c r="A961" s="102">
        <v>41022</v>
      </c>
      <c r="B961" s="59" t="s">
        <v>73</v>
      </c>
      <c r="C961" s="60">
        <v>1600</v>
      </c>
      <c r="D961" s="60">
        <v>1615</v>
      </c>
      <c r="E961" s="31" t="s">
        <v>29</v>
      </c>
      <c r="F961" s="31" t="s">
        <v>64</v>
      </c>
      <c r="G961" s="103">
        <v>0</v>
      </c>
      <c r="H961" s="103">
        <v>0</v>
      </c>
      <c r="I961" s="103">
        <v>0</v>
      </c>
      <c r="J961" s="103">
        <v>0</v>
      </c>
      <c r="K961" s="31">
        <f t="shared" si="122"/>
        <v>0</v>
      </c>
      <c r="L961" s="31">
        <f t="shared" si="117"/>
        <v>0</v>
      </c>
      <c r="M961" s="31">
        <f t="shared" si="118"/>
        <v>0</v>
      </c>
      <c r="N961" s="31">
        <f t="shared" si="119"/>
        <v>0</v>
      </c>
      <c r="O961" s="31">
        <f t="shared" si="120"/>
        <v>0</v>
      </c>
      <c r="P961" s="31">
        <f t="shared" si="123"/>
        <v>0</v>
      </c>
      <c r="Q961" s="31">
        <f t="shared" si="124"/>
        <v>0</v>
      </c>
      <c r="R961" s="61">
        <f t="shared" si="121"/>
        <v>0</v>
      </c>
    </row>
    <row r="962" spans="1:18" hidden="1" x14ac:dyDescent="0.25">
      <c r="A962" s="102">
        <v>41022</v>
      </c>
      <c r="B962" s="59" t="s">
        <v>73</v>
      </c>
      <c r="C962" s="60">
        <v>1615</v>
      </c>
      <c r="D962" s="60">
        <v>1630</v>
      </c>
      <c r="E962" s="31" t="s">
        <v>29</v>
      </c>
      <c r="F962" s="31" t="s">
        <v>64</v>
      </c>
      <c r="G962" s="103">
        <v>0</v>
      </c>
      <c r="H962" s="103">
        <v>0</v>
      </c>
      <c r="I962" s="103">
        <v>0</v>
      </c>
      <c r="J962" s="103">
        <v>0</v>
      </c>
      <c r="K962" s="31">
        <f t="shared" si="122"/>
        <v>0</v>
      </c>
      <c r="L962" s="31">
        <f t="shared" si="117"/>
        <v>0</v>
      </c>
      <c r="M962" s="31">
        <f t="shared" si="118"/>
        <v>0</v>
      </c>
      <c r="N962" s="31">
        <f t="shared" si="119"/>
        <v>0</v>
      </c>
      <c r="O962" s="31">
        <f t="shared" si="120"/>
        <v>0</v>
      </c>
      <c r="P962" s="31">
        <f t="shared" si="123"/>
        <v>0</v>
      </c>
      <c r="Q962" s="31">
        <f t="shared" si="124"/>
        <v>0</v>
      </c>
      <c r="R962" s="61">
        <f t="shared" si="121"/>
        <v>0</v>
      </c>
    </row>
    <row r="963" spans="1:18" hidden="1" x14ac:dyDescent="0.25">
      <c r="A963" s="102">
        <v>41022</v>
      </c>
      <c r="B963" s="59" t="s">
        <v>73</v>
      </c>
      <c r="C963" s="60">
        <v>1630</v>
      </c>
      <c r="D963" s="60">
        <v>1645</v>
      </c>
      <c r="E963" s="31" t="s">
        <v>29</v>
      </c>
      <c r="F963" s="31" t="s">
        <v>64</v>
      </c>
      <c r="G963" s="103">
        <v>0</v>
      </c>
      <c r="H963" s="103">
        <v>0</v>
      </c>
      <c r="I963" s="103">
        <v>0</v>
      </c>
      <c r="J963" s="103">
        <v>0</v>
      </c>
      <c r="K963" s="31">
        <f t="shared" si="122"/>
        <v>0</v>
      </c>
      <c r="L963" s="31">
        <f t="shared" si="117"/>
        <v>0</v>
      </c>
      <c r="M963" s="31">
        <f t="shared" si="118"/>
        <v>0</v>
      </c>
      <c r="N963" s="31">
        <f t="shared" si="119"/>
        <v>0</v>
      </c>
      <c r="O963" s="31">
        <f t="shared" si="120"/>
        <v>0</v>
      </c>
      <c r="P963" s="31">
        <f t="shared" si="123"/>
        <v>0</v>
      </c>
      <c r="Q963" s="31">
        <f t="shared" si="124"/>
        <v>0</v>
      </c>
      <c r="R963" s="61">
        <f t="shared" si="121"/>
        <v>0</v>
      </c>
    </row>
    <row r="964" spans="1:18" hidden="1" x14ac:dyDescent="0.25">
      <c r="A964" s="102">
        <v>41022</v>
      </c>
      <c r="B964" s="59" t="s">
        <v>73</v>
      </c>
      <c r="C964" s="60">
        <v>1645</v>
      </c>
      <c r="D964" s="60">
        <v>1700</v>
      </c>
      <c r="E964" s="31" t="s">
        <v>29</v>
      </c>
      <c r="F964" s="31" t="s">
        <v>64</v>
      </c>
      <c r="G964" s="103">
        <v>0</v>
      </c>
      <c r="H964" s="103">
        <v>0</v>
      </c>
      <c r="I964" s="103">
        <v>0</v>
      </c>
      <c r="J964" s="103">
        <v>0</v>
      </c>
      <c r="K964" s="31">
        <f t="shared" si="122"/>
        <v>0</v>
      </c>
      <c r="L964" s="31">
        <f t="shared" si="117"/>
        <v>0</v>
      </c>
      <c r="M964" s="31">
        <f t="shared" si="118"/>
        <v>0</v>
      </c>
      <c r="N964" s="31">
        <f t="shared" si="119"/>
        <v>0</v>
      </c>
      <c r="O964" s="31">
        <f t="shared" si="120"/>
        <v>0</v>
      </c>
      <c r="P964" s="31">
        <f t="shared" si="123"/>
        <v>0</v>
      </c>
      <c r="Q964" s="31">
        <f t="shared" si="124"/>
        <v>0</v>
      </c>
      <c r="R964" s="61">
        <f t="shared" si="121"/>
        <v>0</v>
      </c>
    </row>
    <row r="965" spans="1:18" hidden="1" x14ac:dyDescent="0.25">
      <c r="A965" s="102">
        <v>41022</v>
      </c>
      <c r="B965" s="59" t="s">
        <v>73</v>
      </c>
      <c r="C965" s="60">
        <v>1700</v>
      </c>
      <c r="D965" s="60">
        <v>1715</v>
      </c>
      <c r="E965" s="31" t="s">
        <v>29</v>
      </c>
      <c r="F965" s="31" t="s">
        <v>64</v>
      </c>
      <c r="G965" s="103">
        <v>0</v>
      </c>
      <c r="H965" s="103">
        <v>0</v>
      </c>
      <c r="I965" s="103">
        <v>0</v>
      </c>
      <c r="J965" s="103">
        <v>0</v>
      </c>
      <c r="K965" s="31">
        <f t="shared" si="122"/>
        <v>0</v>
      </c>
      <c r="L965" s="31">
        <f t="shared" si="117"/>
        <v>0</v>
      </c>
      <c r="M965" s="31">
        <f t="shared" si="118"/>
        <v>0</v>
      </c>
      <c r="N965" s="31">
        <f t="shared" si="119"/>
        <v>0</v>
      </c>
      <c r="O965" s="31">
        <f t="shared" si="120"/>
        <v>0</v>
      </c>
      <c r="P965" s="31">
        <f t="shared" si="123"/>
        <v>0</v>
      </c>
      <c r="Q965" s="31">
        <f t="shared" si="124"/>
        <v>0</v>
      </c>
      <c r="R965" s="61">
        <f t="shared" si="121"/>
        <v>0</v>
      </c>
    </row>
    <row r="966" spans="1:18" hidden="1" x14ac:dyDescent="0.25">
      <c r="A966" s="102">
        <v>41022</v>
      </c>
      <c r="B966" s="59" t="s">
        <v>73</v>
      </c>
      <c r="C966" s="60">
        <v>1715</v>
      </c>
      <c r="D966" s="60">
        <v>1730</v>
      </c>
      <c r="E966" s="31" t="s">
        <v>29</v>
      </c>
      <c r="F966" s="31" t="s">
        <v>64</v>
      </c>
      <c r="G966" s="103">
        <v>0</v>
      </c>
      <c r="H966" s="103">
        <v>0</v>
      </c>
      <c r="I966" s="103">
        <v>0</v>
      </c>
      <c r="J966" s="103">
        <v>0</v>
      </c>
      <c r="K966" s="31">
        <f t="shared" si="122"/>
        <v>0</v>
      </c>
      <c r="L966" s="31">
        <f t="shared" si="117"/>
        <v>0</v>
      </c>
      <c r="M966" s="31">
        <f t="shared" si="118"/>
        <v>0</v>
      </c>
      <c r="N966" s="31">
        <f t="shared" si="119"/>
        <v>0</v>
      </c>
      <c r="O966" s="31">
        <f t="shared" si="120"/>
        <v>0</v>
      </c>
      <c r="P966" s="31">
        <f t="shared" si="123"/>
        <v>0</v>
      </c>
      <c r="Q966" s="31">
        <f t="shared" si="124"/>
        <v>0</v>
      </c>
      <c r="R966" s="61">
        <f t="shared" si="121"/>
        <v>0</v>
      </c>
    </row>
    <row r="967" spans="1:18" hidden="1" x14ac:dyDescent="0.25">
      <c r="A967" s="102">
        <v>41022</v>
      </c>
      <c r="B967" s="59" t="s">
        <v>73</v>
      </c>
      <c r="C967" s="60">
        <v>1730</v>
      </c>
      <c r="D967" s="60">
        <v>1745</v>
      </c>
      <c r="E967" s="31" t="s">
        <v>29</v>
      </c>
      <c r="F967" s="31" t="s">
        <v>64</v>
      </c>
      <c r="G967" s="103">
        <v>0</v>
      </c>
      <c r="H967" s="103">
        <v>0</v>
      </c>
      <c r="I967" s="103">
        <v>0</v>
      </c>
      <c r="J967" s="103">
        <v>0</v>
      </c>
      <c r="K967" s="31">
        <f t="shared" si="122"/>
        <v>0</v>
      </c>
      <c r="L967" s="31">
        <f t="shared" si="117"/>
        <v>0</v>
      </c>
      <c r="M967" s="31">
        <f t="shared" si="118"/>
        <v>0</v>
      </c>
      <c r="N967" s="31">
        <f t="shared" si="119"/>
        <v>0</v>
      </c>
      <c r="O967" s="31">
        <f t="shared" si="120"/>
        <v>0</v>
      </c>
      <c r="P967" s="31">
        <f t="shared" si="123"/>
        <v>0</v>
      </c>
      <c r="Q967" s="31">
        <f t="shared" si="124"/>
        <v>0</v>
      </c>
      <c r="R967" s="61">
        <f t="shared" si="121"/>
        <v>0</v>
      </c>
    </row>
    <row r="968" spans="1:18" hidden="1" x14ac:dyDescent="0.25">
      <c r="A968" s="102">
        <v>41022</v>
      </c>
      <c r="B968" s="59" t="s">
        <v>73</v>
      </c>
      <c r="C968" s="60">
        <v>1745</v>
      </c>
      <c r="D968" s="60">
        <v>1800</v>
      </c>
      <c r="E968" s="31" t="s">
        <v>29</v>
      </c>
      <c r="F968" s="31" t="s">
        <v>64</v>
      </c>
      <c r="G968" s="103">
        <v>0</v>
      </c>
      <c r="H968" s="103">
        <v>0</v>
      </c>
      <c r="I968" s="103">
        <v>0</v>
      </c>
      <c r="J968" s="103">
        <v>0</v>
      </c>
      <c r="K968" s="31">
        <f t="shared" si="122"/>
        <v>0</v>
      </c>
      <c r="L968" s="31">
        <f t="shared" si="117"/>
        <v>0</v>
      </c>
      <c r="M968" s="31">
        <f t="shared" si="118"/>
        <v>0</v>
      </c>
      <c r="N968" s="31">
        <f t="shared" si="119"/>
        <v>0</v>
      </c>
      <c r="O968" s="31">
        <f t="shared" si="120"/>
        <v>0</v>
      </c>
      <c r="P968" s="31">
        <f t="shared" si="123"/>
        <v>0</v>
      </c>
      <c r="Q968" s="31">
        <f t="shared" si="124"/>
        <v>0</v>
      </c>
      <c r="R968" s="61">
        <f t="shared" si="121"/>
        <v>0</v>
      </c>
    </row>
    <row r="969" spans="1:18" hidden="1" x14ac:dyDescent="0.25">
      <c r="A969" s="102">
        <v>41022</v>
      </c>
      <c r="B969" s="59" t="s">
        <v>73</v>
      </c>
      <c r="C969" s="60">
        <v>1800</v>
      </c>
      <c r="D969" s="60">
        <v>1815</v>
      </c>
      <c r="E969" s="31" t="s">
        <v>29</v>
      </c>
      <c r="F969" s="31" t="s">
        <v>64</v>
      </c>
      <c r="G969" s="103">
        <v>0</v>
      </c>
      <c r="H969" s="103">
        <v>0</v>
      </c>
      <c r="I969" s="103">
        <v>0</v>
      </c>
      <c r="J969" s="103">
        <v>0</v>
      </c>
      <c r="K969" s="31">
        <f t="shared" si="122"/>
        <v>0</v>
      </c>
      <c r="L969" s="31">
        <f t="shared" si="117"/>
        <v>0</v>
      </c>
      <c r="M969" s="31">
        <f t="shared" si="118"/>
        <v>0</v>
      </c>
      <c r="N969" s="31">
        <f t="shared" si="119"/>
        <v>0</v>
      </c>
      <c r="O969" s="31">
        <f t="shared" si="120"/>
        <v>0</v>
      </c>
      <c r="P969" s="31">
        <f t="shared" si="123"/>
        <v>0</v>
      </c>
      <c r="Q969" s="31">
        <f t="shared" si="124"/>
        <v>0</v>
      </c>
      <c r="R969" s="61">
        <f t="shared" si="121"/>
        <v>0</v>
      </c>
    </row>
    <row r="970" spans="1:18" hidden="1" x14ac:dyDescent="0.25">
      <c r="A970" s="102">
        <v>41022</v>
      </c>
      <c r="B970" s="59" t="s">
        <v>73</v>
      </c>
      <c r="C970" s="60">
        <v>1815</v>
      </c>
      <c r="D970" s="60">
        <v>1830</v>
      </c>
      <c r="E970" s="31" t="s">
        <v>29</v>
      </c>
      <c r="F970" s="31" t="s">
        <v>64</v>
      </c>
      <c r="G970" s="103">
        <v>0</v>
      </c>
      <c r="H970" s="103">
        <v>0</v>
      </c>
      <c r="I970" s="103">
        <v>0</v>
      </c>
      <c r="J970" s="103">
        <v>0</v>
      </c>
      <c r="K970" s="31">
        <f t="shared" si="122"/>
        <v>0</v>
      </c>
      <c r="L970" s="31">
        <f t="shared" si="117"/>
        <v>0</v>
      </c>
      <c r="M970" s="31">
        <f t="shared" si="118"/>
        <v>0</v>
      </c>
      <c r="N970" s="31">
        <f t="shared" si="119"/>
        <v>0</v>
      </c>
      <c r="O970" s="31">
        <f t="shared" si="120"/>
        <v>0</v>
      </c>
      <c r="P970" s="31">
        <f t="shared" si="123"/>
        <v>0</v>
      </c>
      <c r="Q970" s="31">
        <f t="shared" si="124"/>
        <v>0</v>
      </c>
      <c r="R970" s="61">
        <f t="shared" si="121"/>
        <v>0</v>
      </c>
    </row>
    <row r="971" spans="1:18" hidden="1" x14ac:dyDescent="0.25">
      <c r="A971" s="102">
        <v>41022</v>
      </c>
      <c r="B971" s="59" t="s">
        <v>73</v>
      </c>
      <c r="C971" s="60">
        <v>1830</v>
      </c>
      <c r="D971" s="60">
        <v>1845</v>
      </c>
      <c r="E971" s="31" t="s">
        <v>29</v>
      </c>
      <c r="F971" s="31" t="s">
        <v>64</v>
      </c>
      <c r="G971" s="103">
        <v>0</v>
      </c>
      <c r="H971" s="103">
        <v>0</v>
      </c>
      <c r="I971" s="103">
        <v>0</v>
      </c>
      <c r="J971" s="103">
        <v>0</v>
      </c>
      <c r="K971" s="31">
        <f t="shared" si="122"/>
        <v>0</v>
      </c>
      <c r="L971" s="31">
        <f t="shared" si="117"/>
        <v>0</v>
      </c>
      <c r="M971" s="31">
        <f t="shared" si="118"/>
        <v>0</v>
      </c>
      <c r="N971" s="31">
        <f t="shared" si="119"/>
        <v>0</v>
      </c>
      <c r="O971" s="31">
        <f t="shared" si="120"/>
        <v>0</v>
      </c>
      <c r="P971" s="31">
        <f t="shared" si="123"/>
        <v>0</v>
      </c>
      <c r="Q971" s="31">
        <f t="shared" si="124"/>
        <v>0</v>
      </c>
      <c r="R971" s="61">
        <f t="shared" si="121"/>
        <v>0</v>
      </c>
    </row>
    <row r="972" spans="1:18" hidden="1" x14ac:dyDescent="0.25">
      <c r="A972" s="102">
        <v>41022</v>
      </c>
      <c r="B972" s="59" t="s">
        <v>73</v>
      </c>
      <c r="C972" s="60">
        <v>1845</v>
      </c>
      <c r="D972" s="60">
        <v>1900</v>
      </c>
      <c r="E972" s="31" t="s">
        <v>29</v>
      </c>
      <c r="F972" s="31" t="s">
        <v>64</v>
      </c>
      <c r="G972" s="103">
        <v>0</v>
      </c>
      <c r="H972" s="103">
        <v>0</v>
      </c>
      <c r="I972" s="103">
        <v>0</v>
      </c>
      <c r="J972" s="103">
        <v>0</v>
      </c>
      <c r="K972" s="31">
        <f t="shared" si="122"/>
        <v>0</v>
      </c>
      <c r="L972" s="31">
        <f t="shared" si="117"/>
        <v>0</v>
      </c>
      <c r="M972" s="31">
        <f t="shared" si="118"/>
        <v>0</v>
      </c>
      <c r="N972" s="31">
        <f t="shared" si="119"/>
        <v>0</v>
      </c>
      <c r="O972" s="31">
        <f t="shared" si="120"/>
        <v>0</v>
      </c>
      <c r="P972" s="31">
        <f t="shared" si="123"/>
        <v>0</v>
      </c>
      <c r="Q972" s="31">
        <f t="shared" si="124"/>
        <v>0</v>
      </c>
      <c r="R972" s="61">
        <f t="shared" si="121"/>
        <v>0</v>
      </c>
    </row>
    <row r="973" spans="1:18" hidden="1" x14ac:dyDescent="0.25">
      <c r="A973" s="102">
        <v>41022</v>
      </c>
      <c r="B973" s="59" t="s">
        <v>73</v>
      </c>
      <c r="C973" s="60">
        <v>1900</v>
      </c>
      <c r="D973" s="60">
        <v>1915</v>
      </c>
      <c r="E973" s="31" t="s">
        <v>29</v>
      </c>
      <c r="F973" s="31" t="s">
        <v>64</v>
      </c>
      <c r="G973" s="103">
        <v>0</v>
      </c>
      <c r="H973" s="103">
        <v>0</v>
      </c>
      <c r="I973" s="103">
        <v>0</v>
      </c>
      <c r="J973" s="103">
        <v>0</v>
      </c>
      <c r="K973" s="31">
        <f t="shared" si="122"/>
        <v>0</v>
      </c>
      <c r="L973" s="31">
        <f t="shared" si="117"/>
        <v>0</v>
      </c>
      <c r="M973" s="31">
        <f t="shared" si="118"/>
        <v>0</v>
      </c>
      <c r="N973" s="31">
        <f t="shared" si="119"/>
        <v>0</v>
      </c>
      <c r="O973" s="31">
        <f t="shared" si="120"/>
        <v>0</v>
      </c>
      <c r="P973" s="31">
        <f t="shared" si="123"/>
        <v>0</v>
      </c>
      <c r="Q973" s="31">
        <f t="shared" si="124"/>
        <v>0</v>
      </c>
      <c r="R973" s="61">
        <f t="shared" si="121"/>
        <v>0</v>
      </c>
    </row>
    <row r="974" spans="1:18" hidden="1" x14ac:dyDescent="0.25">
      <c r="A974" s="102">
        <v>41022</v>
      </c>
      <c r="B974" s="59" t="s">
        <v>73</v>
      </c>
      <c r="C974" s="60">
        <v>1915</v>
      </c>
      <c r="D974" s="60">
        <v>1930</v>
      </c>
      <c r="E974" s="31" t="s">
        <v>29</v>
      </c>
      <c r="F974" s="31" t="s">
        <v>64</v>
      </c>
      <c r="G974" s="103">
        <v>0</v>
      </c>
      <c r="H974" s="103">
        <v>0</v>
      </c>
      <c r="I974" s="103">
        <v>0</v>
      </c>
      <c r="J974" s="103">
        <v>0</v>
      </c>
      <c r="K974" s="31">
        <f t="shared" si="122"/>
        <v>0</v>
      </c>
      <c r="L974" s="31">
        <f t="shared" si="117"/>
        <v>0</v>
      </c>
      <c r="M974" s="31">
        <f t="shared" si="118"/>
        <v>0</v>
      </c>
      <c r="N974" s="31">
        <f t="shared" si="119"/>
        <v>0</v>
      </c>
      <c r="O974" s="31">
        <f t="shared" si="120"/>
        <v>0</v>
      </c>
      <c r="P974" s="31">
        <f t="shared" si="123"/>
        <v>0</v>
      </c>
      <c r="Q974" s="31">
        <f t="shared" si="124"/>
        <v>0</v>
      </c>
      <c r="R974" s="61">
        <f t="shared" si="121"/>
        <v>0</v>
      </c>
    </row>
    <row r="975" spans="1:18" hidden="1" x14ac:dyDescent="0.25">
      <c r="A975" s="102">
        <v>41022</v>
      </c>
      <c r="B975" s="59" t="s">
        <v>73</v>
      </c>
      <c r="C975" s="60">
        <v>1930</v>
      </c>
      <c r="D975" s="60">
        <v>1945</v>
      </c>
      <c r="E975" s="31" t="s">
        <v>29</v>
      </c>
      <c r="F975" s="31" t="s">
        <v>64</v>
      </c>
      <c r="G975" s="103">
        <v>0</v>
      </c>
      <c r="H975" s="103">
        <v>0</v>
      </c>
      <c r="I975" s="103">
        <v>0</v>
      </c>
      <c r="J975" s="103">
        <v>0</v>
      </c>
      <c r="K975" s="31">
        <f t="shared" si="122"/>
        <v>0</v>
      </c>
      <c r="L975" s="31">
        <f t="shared" si="117"/>
        <v>0</v>
      </c>
      <c r="M975" s="31">
        <f t="shared" si="118"/>
        <v>0</v>
      </c>
      <c r="N975" s="31">
        <f t="shared" si="119"/>
        <v>0</v>
      </c>
      <c r="O975" s="31">
        <f t="shared" si="120"/>
        <v>0</v>
      </c>
      <c r="P975" s="31">
        <f t="shared" si="123"/>
        <v>0</v>
      </c>
      <c r="Q975" s="31">
        <f t="shared" si="124"/>
        <v>0</v>
      </c>
      <c r="R975" s="61">
        <f t="shared" si="121"/>
        <v>0</v>
      </c>
    </row>
    <row r="976" spans="1:18" hidden="1" x14ac:dyDescent="0.25">
      <c r="A976" s="102">
        <v>41022</v>
      </c>
      <c r="B976" s="59" t="s">
        <v>73</v>
      </c>
      <c r="C976" s="60">
        <v>1945</v>
      </c>
      <c r="D976" s="60">
        <v>2000</v>
      </c>
      <c r="E976" s="31" t="s">
        <v>29</v>
      </c>
      <c r="F976" s="31" t="s">
        <v>64</v>
      </c>
      <c r="G976" s="103">
        <v>0</v>
      </c>
      <c r="H976" s="103">
        <v>0</v>
      </c>
      <c r="I976" s="103">
        <v>0</v>
      </c>
      <c r="J976" s="103">
        <v>0</v>
      </c>
      <c r="K976" s="31">
        <f t="shared" si="122"/>
        <v>0</v>
      </c>
      <c r="L976" s="31">
        <f t="shared" si="117"/>
        <v>0</v>
      </c>
      <c r="M976" s="31">
        <f t="shared" si="118"/>
        <v>0</v>
      </c>
      <c r="N976" s="31">
        <f t="shared" si="119"/>
        <v>0</v>
      </c>
      <c r="O976" s="31">
        <f t="shared" si="120"/>
        <v>0</v>
      </c>
      <c r="P976" s="31">
        <f t="shared" si="123"/>
        <v>0</v>
      </c>
      <c r="Q976" s="31">
        <f t="shared" si="124"/>
        <v>0</v>
      </c>
      <c r="R976" s="61">
        <f t="shared" si="121"/>
        <v>0</v>
      </c>
    </row>
    <row r="977" spans="1:18" ht="15" hidden="1" customHeight="1" x14ac:dyDescent="0.25">
      <c r="A977" s="100">
        <v>41022</v>
      </c>
      <c r="B977" s="66" t="s">
        <v>73</v>
      </c>
      <c r="C977" s="56">
        <v>500</v>
      </c>
      <c r="D977" s="56">
        <v>515</v>
      </c>
      <c r="E977" s="57" t="s">
        <v>27</v>
      </c>
      <c r="F977" s="57" t="s">
        <v>65</v>
      </c>
      <c r="G977" s="101">
        <v>0</v>
      </c>
      <c r="H977" s="101">
        <v>0</v>
      </c>
      <c r="I977" s="101">
        <v>0</v>
      </c>
      <c r="J977" s="101">
        <v>0</v>
      </c>
      <c r="K977" s="57">
        <f t="shared" si="122"/>
        <v>0</v>
      </c>
      <c r="L977" s="57">
        <f t="shared" ref="L977:L1040" si="125">ROUNDUP(G977*$C$3,0)</f>
        <v>0</v>
      </c>
      <c r="M977" s="57">
        <f t="shared" ref="M977:M1040" si="126">ROUNDUP($C$7*H977,0)</f>
        <v>0</v>
      </c>
      <c r="N977" s="57">
        <f t="shared" ref="N977:N1040" si="127">ROUNDUP(I977*$C$10,0)</f>
        <v>0</v>
      </c>
      <c r="O977" s="57">
        <f t="shared" ref="O977:O1040" si="128">ROUNDUP(J977*$C$11,0)</f>
        <v>0</v>
      </c>
      <c r="P977" s="57">
        <f t="shared" si="123"/>
        <v>0</v>
      </c>
      <c r="Q977" s="57">
        <f t="shared" si="124"/>
        <v>0</v>
      </c>
      <c r="R977" s="58">
        <f>O977</f>
        <v>0</v>
      </c>
    </row>
    <row r="978" spans="1:18" ht="15" hidden="1" customHeight="1" x14ac:dyDescent="0.25">
      <c r="A978" s="100">
        <v>41022</v>
      </c>
      <c r="B978" s="66" t="s">
        <v>73</v>
      </c>
      <c r="C978" s="56">
        <v>515</v>
      </c>
      <c r="D978" s="56">
        <v>530</v>
      </c>
      <c r="E978" s="57" t="s">
        <v>27</v>
      </c>
      <c r="F978" s="57" t="s">
        <v>65</v>
      </c>
      <c r="G978" s="101">
        <v>0</v>
      </c>
      <c r="H978" s="101">
        <v>0</v>
      </c>
      <c r="I978" s="101">
        <v>0</v>
      </c>
      <c r="J978" s="101">
        <v>0</v>
      </c>
      <c r="K978" s="57">
        <f t="shared" si="122"/>
        <v>0</v>
      </c>
      <c r="L978" s="57">
        <f t="shared" si="125"/>
        <v>0</v>
      </c>
      <c r="M978" s="57">
        <f t="shared" si="126"/>
        <v>0</v>
      </c>
      <c r="N978" s="57">
        <f t="shared" si="127"/>
        <v>0</v>
      </c>
      <c r="O978" s="57">
        <f t="shared" si="128"/>
        <v>0</v>
      </c>
      <c r="P978" s="57">
        <f t="shared" si="123"/>
        <v>0</v>
      </c>
      <c r="Q978" s="57">
        <f t="shared" si="124"/>
        <v>0</v>
      </c>
      <c r="R978" s="58">
        <f t="shared" ref="R978:R1036" si="129">O978</f>
        <v>0</v>
      </c>
    </row>
    <row r="979" spans="1:18" ht="15" hidden="1" customHeight="1" x14ac:dyDescent="0.25">
      <c r="A979" s="100">
        <v>41022</v>
      </c>
      <c r="B979" s="66" t="s">
        <v>73</v>
      </c>
      <c r="C979" s="56">
        <v>530</v>
      </c>
      <c r="D979" s="56">
        <v>545</v>
      </c>
      <c r="E979" s="57" t="s">
        <v>27</v>
      </c>
      <c r="F979" s="57" t="s">
        <v>65</v>
      </c>
      <c r="G979" s="101">
        <v>0</v>
      </c>
      <c r="H979" s="101">
        <v>0</v>
      </c>
      <c r="I979" s="101">
        <v>0</v>
      </c>
      <c r="J979" s="101">
        <v>0</v>
      </c>
      <c r="K979" s="57">
        <f t="shared" si="122"/>
        <v>0</v>
      </c>
      <c r="L979" s="57">
        <f t="shared" si="125"/>
        <v>0</v>
      </c>
      <c r="M979" s="57">
        <f t="shared" si="126"/>
        <v>0</v>
      </c>
      <c r="N979" s="57">
        <f t="shared" si="127"/>
        <v>0</v>
      </c>
      <c r="O979" s="57">
        <f t="shared" si="128"/>
        <v>0</v>
      </c>
      <c r="P979" s="57">
        <f t="shared" si="123"/>
        <v>0</v>
      </c>
      <c r="Q979" s="57">
        <f t="shared" si="124"/>
        <v>0</v>
      </c>
      <c r="R979" s="58">
        <f t="shared" si="129"/>
        <v>0</v>
      </c>
    </row>
    <row r="980" spans="1:18" ht="15" hidden="1" customHeight="1" x14ac:dyDescent="0.25">
      <c r="A980" s="100">
        <v>41022</v>
      </c>
      <c r="B980" s="66" t="s">
        <v>73</v>
      </c>
      <c r="C980" s="56">
        <v>545</v>
      </c>
      <c r="D980" s="56">
        <v>600</v>
      </c>
      <c r="E980" s="57" t="s">
        <v>27</v>
      </c>
      <c r="F980" s="57" t="s">
        <v>65</v>
      </c>
      <c r="G980" s="101">
        <v>0</v>
      </c>
      <c r="H980" s="101">
        <v>0</v>
      </c>
      <c r="I980" s="101">
        <v>0</v>
      </c>
      <c r="J980" s="101">
        <v>0</v>
      </c>
      <c r="K980" s="57">
        <f t="shared" si="122"/>
        <v>0</v>
      </c>
      <c r="L980" s="57">
        <f t="shared" si="125"/>
        <v>0</v>
      </c>
      <c r="M980" s="57">
        <f t="shared" si="126"/>
        <v>0</v>
      </c>
      <c r="N980" s="57">
        <f t="shared" si="127"/>
        <v>0</v>
      </c>
      <c r="O980" s="57">
        <f t="shared" si="128"/>
        <v>0</v>
      </c>
      <c r="P980" s="57">
        <f t="shared" si="123"/>
        <v>0</v>
      </c>
      <c r="Q980" s="57">
        <f t="shared" si="124"/>
        <v>0</v>
      </c>
      <c r="R980" s="58">
        <f t="shared" si="129"/>
        <v>0</v>
      </c>
    </row>
    <row r="981" spans="1:18" ht="15" hidden="1" customHeight="1" x14ac:dyDescent="0.25">
      <c r="A981" s="100">
        <v>41022</v>
      </c>
      <c r="B981" s="66" t="s">
        <v>73</v>
      </c>
      <c r="C981" s="56">
        <v>600</v>
      </c>
      <c r="D981" s="56">
        <v>615</v>
      </c>
      <c r="E981" s="57" t="s">
        <v>27</v>
      </c>
      <c r="F981" s="57" t="s">
        <v>65</v>
      </c>
      <c r="G981" s="101">
        <v>0</v>
      </c>
      <c r="H981" s="101">
        <v>0</v>
      </c>
      <c r="I981" s="101">
        <v>0</v>
      </c>
      <c r="J981" s="101">
        <v>0</v>
      </c>
      <c r="K981" s="57">
        <f t="shared" si="122"/>
        <v>0</v>
      </c>
      <c r="L981" s="57">
        <f t="shared" si="125"/>
        <v>0</v>
      </c>
      <c r="M981" s="57">
        <f t="shared" si="126"/>
        <v>0</v>
      </c>
      <c r="N981" s="57">
        <f t="shared" si="127"/>
        <v>0</v>
      </c>
      <c r="O981" s="57">
        <f t="shared" si="128"/>
        <v>0</v>
      </c>
      <c r="P981" s="57">
        <f t="shared" si="123"/>
        <v>0</v>
      </c>
      <c r="Q981" s="57">
        <f t="shared" si="124"/>
        <v>0</v>
      </c>
      <c r="R981" s="58">
        <f t="shared" si="129"/>
        <v>0</v>
      </c>
    </row>
    <row r="982" spans="1:18" ht="15" hidden="1" customHeight="1" x14ac:dyDescent="0.25">
      <c r="A982" s="100">
        <v>41022</v>
      </c>
      <c r="B982" s="66" t="s">
        <v>73</v>
      </c>
      <c r="C982" s="56">
        <v>615</v>
      </c>
      <c r="D982" s="56">
        <v>630</v>
      </c>
      <c r="E982" s="57" t="s">
        <v>27</v>
      </c>
      <c r="F982" s="57" t="s">
        <v>65</v>
      </c>
      <c r="G982" s="101">
        <v>0</v>
      </c>
      <c r="H982" s="101">
        <v>0</v>
      </c>
      <c r="I982" s="101">
        <v>0</v>
      </c>
      <c r="J982" s="101">
        <v>0</v>
      </c>
      <c r="K982" s="57">
        <f t="shared" si="122"/>
        <v>0</v>
      </c>
      <c r="L982" s="57">
        <f t="shared" si="125"/>
        <v>0</v>
      </c>
      <c r="M982" s="57">
        <f t="shared" si="126"/>
        <v>0</v>
      </c>
      <c r="N982" s="57">
        <f t="shared" si="127"/>
        <v>0</v>
      </c>
      <c r="O982" s="57">
        <f t="shared" si="128"/>
        <v>0</v>
      </c>
      <c r="P982" s="57">
        <f t="shared" si="123"/>
        <v>0</v>
      </c>
      <c r="Q982" s="57">
        <f t="shared" si="124"/>
        <v>0</v>
      </c>
      <c r="R982" s="58">
        <f t="shared" si="129"/>
        <v>0</v>
      </c>
    </row>
    <row r="983" spans="1:18" ht="15" hidden="1" customHeight="1" x14ac:dyDescent="0.25">
      <c r="A983" s="100">
        <v>41022</v>
      </c>
      <c r="B983" s="66" t="s">
        <v>73</v>
      </c>
      <c r="C983" s="56">
        <v>630</v>
      </c>
      <c r="D983" s="56">
        <v>645</v>
      </c>
      <c r="E983" s="57" t="s">
        <v>27</v>
      </c>
      <c r="F983" s="57" t="s">
        <v>65</v>
      </c>
      <c r="G983" s="101">
        <v>0</v>
      </c>
      <c r="H983" s="101">
        <v>0</v>
      </c>
      <c r="I983" s="101">
        <v>0</v>
      </c>
      <c r="J983" s="101">
        <v>0</v>
      </c>
      <c r="K983" s="57">
        <f t="shared" si="122"/>
        <v>0</v>
      </c>
      <c r="L983" s="57">
        <f t="shared" si="125"/>
        <v>0</v>
      </c>
      <c r="M983" s="57">
        <f t="shared" si="126"/>
        <v>0</v>
      </c>
      <c r="N983" s="57">
        <f t="shared" si="127"/>
        <v>0</v>
      </c>
      <c r="O983" s="57">
        <f t="shared" si="128"/>
        <v>0</v>
      </c>
      <c r="P983" s="57">
        <f t="shared" si="123"/>
        <v>0</v>
      </c>
      <c r="Q983" s="57">
        <f t="shared" si="124"/>
        <v>0</v>
      </c>
      <c r="R983" s="58">
        <f t="shared" si="129"/>
        <v>0</v>
      </c>
    </row>
    <row r="984" spans="1:18" ht="15" hidden="1" customHeight="1" x14ac:dyDescent="0.25">
      <c r="A984" s="100">
        <v>41022</v>
      </c>
      <c r="B984" s="66" t="s">
        <v>73</v>
      </c>
      <c r="C984" s="56">
        <v>645</v>
      </c>
      <c r="D984" s="56">
        <v>700</v>
      </c>
      <c r="E984" s="57" t="s">
        <v>27</v>
      </c>
      <c r="F984" s="57" t="s">
        <v>65</v>
      </c>
      <c r="G984" s="101">
        <v>0</v>
      </c>
      <c r="H984" s="101">
        <v>0</v>
      </c>
      <c r="I984" s="101">
        <v>0</v>
      </c>
      <c r="J984" s="101">
        <v>0</v>
      </c>
      <c r="K984" s="57">
        <f t="shared" si="122"/>
        <v>0</v>
      </c>
      <c r="L984" s="57">
        <f t="shared" si="125"/>
        <v>0</v>
      </c>
      <c r="M984" s="57">
        <f t="shared" si="126"/>
        <v>0</v>
      </c>
      <c r="N984" s="57">
        <f t="shared" si="127"/>
        <v>0</v>
      </c>
      <c r="O984" s="57">
        <f t="shared" si="128"/>
        <v>0</v>
      </c>
      <c r="P984" s="57">
        <f t="shared" si="123"/>
        <v>0</v>
      </c>
      <c r="Q984" s="57">
        <f t="shared" si="124"/>
        <v>0</v>
      </c>
      <c r="R984" s="58">
        <f t="shared" si="129"/>
        <v>0</v>
      </c>
    </row>
    <row r="985" spans="1:18" ht="15" hidden="1" customHeight="1" x14ac:dyDescent="0.25">
      <c r="A985" s="100">
        <v>41022</v>
      </c>
      <c r="B985" s="66" t="s">
        <v>73</v>
      </c>
      <c r="C985" s="56">
        <v>700</v>
      </c>
      <c r="D985" s="56">
        <v>715</v>
      </c>
      <c r="E985" s="57" t="s">
        <v>27</v>
      </c>
      <c r="F985" s="57" t="s">
        <v>65</v>
      </c>
      <c r="G985" s="101">
        <v>0</v>
      </c>
      <c r="H985" s="101">
        <v>0</v>
      </c>
      <c r="I985" s="101">
        <v>0</v>
      </c>
      <c r="J985" s="101">
        <v>0</v>
      </c>
      <c r="K985" s="57">
        <f t="shared" ref="K985:K1048" si="130">SUM(G985:J985)</f>
        <v>0</v>
      </c>
      <c r="L985" s="57">
        <f t="shared" si="125"/>
        <v>0</v>
      </c>
      <c r="M985" s="57">
        <f t="shared" si="126"/>
        <v>0</v>
      </c>
      <c r="N985" s="57">
        <f t="shared" si="127"/>
        <v>0</v>
      </c>
      <c r="O985" s="57">
        <f t="shared" si="128"/>
        <v>0</v>
      </c>
      <c r="P985" s="57">
        <f t="shared" ref="P985:P1048" si="131">SUM(L985:O985)</f>
        <v>0</v>
      </c>
      <c r="Q985" s="57">
        <f t="shared" si="124"/>
        <v>0</v>
      </c>
      <c r="R985" s="58">
        <f t="shared" si="129"/>
        <v>0</v>
      </c>
    </row>
    <row r="986" spans="1:18" ht="15" hidden="1" customHeight="1" x14ac:dyDescent="0.25">
      <c r="A986" s="100">
        <v>41022</v>
      </c>
      <c r="B986" s="66" t="s">
        <v>73</v>
      </c>
      <c r="C986" s="56">
        <v>715</v>
      </c>
      <c r="D986" s="56">
        <v>730</v>
      </c>
      <c r="E986" s="57" t="s">
        <v>27</v>
      </c>
      <c r="F986" s="57" t="s">
        <v>65</v>
      </c>
      <c r="G986" s="101">
        <v>0</v>
      </c>
      <c r="H986" s="101">
        <v>0</v>
      </c>
      <c r="I986" s="101">
        <v>0</v>
      </c>
      <c r="J986" s="101">
        <v>0</v>
      </c>
      <c r="K986" s="57">
        <f t="shared" si="130"/>
        <v>0</v>
      </c>
      <c r="L986" s="57">
        <f t="shared" si="125"/>
        <v>0</v>
      </c>
      <c r="M986" s="57">
        <f t="shared" si="126"/>
        <v>0</v>
      </c>
      <c r="N986" s="57">
        <f t="shared" si="127"/>
        <v>0</v>
      </c>
      <c r="O986" s="57">
        <f t="shared" si="128"/>
        <v>0</v>
      </c>
      <c r="P986" s="57">
        <f t="shared" si="131"/>
        <v>0</v>
      </c>
      <c r="Q986" s="57">
        <f t="shared" si="124"/>
        <v>0</v>
      </c>
      <c r="R986" s="58">
        <f t="shared" si="129"/>
        <v>0</v>
      </c>
    </row>
    <row r="987" spans="1:18" ht="15" hidden="1" customHeight="1" x14ac:dyDescent="0.25">
      <c r="A987" s="100">
        <v>41022</v>
      </c>
      <c r="B987" s="66" t="s">
        <v>73</v>
      </c>
      <c r="C987" s="56">
        <v>730</v>
      </c>
      <c r="D987" s="56">
        <v>745</v>
      </c>
      <c r="E987" s="57" t="s">
        <v>27</v>
      </c>
      <c r="F987" s="57" t="s">
        <v>65</v>
      </c>
      <c r="G987" s="101">
        <v>0</v>
      </c>
      <c r="H987" s="101">
        <v>0</v>
      </c>
      <c r="I987" s="101">
        <v>0</v>
      </c>
      <c r="J987" s="101">
        <v>0</v>
      </c>
      <c r="K987" s="57">
        <f t="shared" si="130"/>
        <v>0</v>
      </c>
      <c r="L987" s="57">
        <f t="shared" si="125"/>
        <v>0</v>
      </c>
      <c r="M987" s="57">
        <f t="shared" si="126"/>
        <v>0</v>
      </c>
      <c r="N987" s="57">
        <f t="shared" si="127"/>
        <v>0</v>
      </c>
      <c r="O987" s="57">
        <f t="shared" si="128"/>
        <v>0</v>
      </c>
      <c r="P987" s="57">
        <f t="shared" si="131"/>
        <v>0</v>
      </c>
      <c r="Q987" s="57">
        <f t="shared" si="124"/>
        <v>0</v>
      </c>
      <c r="R987" s="58">
        <f t="shared" si="129"/>
        <v>0</v>
      </c>
    </row>
    <row r="988" spans="1:18" ht="15" hidden="1" customHeight="1" x14ac:dyDescent="0.25">
      <c r="A988" s="100">
        <v>41022</v>
      </c>
      <c r="B988" s="66" t="s">
        <v>73</v>
      </c>
      <c r="C988" s="56">
        <v>745</v>
      </c>
      <c r="D988" s="56">
        <v>800</v>
      </c>
      <c r="E988" s="57" t="s">
        <v>27</v>
      </c>
      <c r="F988" s="57" t="s">
        <v>65</v>
      </c>
      <c r="G988" s="101">
        <v>0</v>
      </c>
      <c r="H988" s="101">
        <v>0</v>
      </c>
      <c r="I988" s="101">
        <v>0</v>
      </c>
      <c r="J988" s="101">
        <v>0</v>
      </c>
      <c r="K988" s="57">
        <f t="shared" si="130"/>
        <v>0</v>
      </c>
      <c r="L988" s="57">
        <f t="shared" si="125"/>
        <v>0</v>
      </c>
      <c r="M988" s="57">
        <f t="shared" si="126"/>
        <v>0</v>
      </c>
      <c r="N988" s="57">
        <f t="shared" si="127"/>
        <v>0</v>
      </c>
      <c r="O988" s="57">
        <f t="shared" si="128"/>
        <v>0</v>
      </c>
      <c r="P988" s="57">
        <f t="shared" si="131"/>
        <v>0</v>
      </c>
      <c r="Q988" s="57">
        <f t="shared" si="124"/>
        <v>0</v>
      </c>
      <c r="R988" s="58">
        <f t="shared" si="129"/>
        <v>0</v>
      </c>
    </row>
    <row r="989" spans="1:18" ht="15" hidden="1" customHeight="1" x14ac:dyDescent="0.25">
      <c r="A989" s="100">
        <v>41022</v>
      </c>
      <c r="B989" s="66" t="s">
        <v>73</v>
      </c>
      <c r="C989" s="56">
        <v>800</v>
      </c>
      <c r="D989" s="56">
        <v>815</v>
      </c>
      <c r="E989" s="57" t="s">
        <v>27</v>
      </c>
      <c r="F989" s="57" t="s">
        <v>65</v>
      </c>
      <c r="G989" s="101">
        <v>0</v>
      </c>
      <c r="H989" s="101">
        <v>0</v>
      </c>
      <c r="I989" s="101">
        <v>0</v>
      </c>
      <c r="J989" s="101">
        <v>0</v>
      </c>
      <c r="K989" s="57">
        <f t="shared" si="130"/>
        <v>0</v>
      </c>
      <c r="L989" s="57">
        <f t="shared" si="125"/>
        <v>0</v>
      </c>
      <c r="M989" s="57">
        <f t="shared" si="126"/>
        <v>0</v>
      </c>
      <c r="N989" s="57">
        <f t="shared" si="127"/>
        <v>0</v>
      </c>
      <c r="O989" s="57">
        <f t="shared" si="128"/>
        <v>0</v>
      </c>
      <c r="P989" s="57">
        <f t="shared" si="131"/>
        <v>0</v>
      </c>
      <c r="Q989" s="57">
        <f t="shared" si="124"/>
        <v>0</v>
      </c>
      <c r="R989" s="58">
        <f t="shared" si="129"/>
        <v>0</v>
      </c>
    </row>
    <row r="990" spans="1:18" ht="15" hidden="1" customHeight="1" x14ac:dyDescent="0.25">
      <c r="A990" s="100">
        <v>41022</v>
      </c>
      <c r="B990" s="66" t="s">
        <v>73</v>
      </c>
      <c r="C990" s="56">
        <v>815</v>
      </c>
      <c r="D990" s="56">
        <v>830</v>
      </c>
      <c r="E990" s="57" t="s">
        <v>27</v>
      </c>
      <c r="F990" s="57" t="s">
        <v>65</v>
      </c>
      <c r="G990" s="101">
        <v>0</v>
      </c>
      <c r="H990" s="101">
        <v>0</v>
      </c>
      <c r="I990" s="101">
        <v>0</v>
      </c>
      <c r="J990" s="101">
        <v>0</v>
      </c>
      <c r="K990" s="57">
        <f t="shared" si="130"/>
        <v>0</v>
      </c>
      <c r="L990" s="57">
        <f t="shared" si="125"/>
        <v>0</v>
      </c>
      <c r="M990" s="57">
        <f t="shared" si="126"/>
        <v>0</v>
      </c>
      <c r="N990" s="57">
        <f t="shared" si="127"/>
        <v>0</v>
      </c>
      <c r="O990" s="57">
        <f t="shared" si="128"/>
        <v>0</v>
      </c>
      <c r="P990" s="57">
        <f t="shared" si="131"/>
        <v>0</v>
      </c>
      <c r="Q990" s="57">
        <f t="shared" si="124"/>
        <v>0</v>
      </c>
      <c r="R990" s="58">
        <f t="shared" si="129"/>
        <v>0</v>
      </c>
    </row>
    <row r="991" spans="1:18" ht="15" hidden="1" customHeight="1" x14ac:dyDescent="0.25">
      <c r="A991" s="100">
        <v>41022</v>
      </c>
      <c r="B991" s="66" t="s">
        <v>73</v>
      </c>
      <c r="C991" s="56">
        <v>830</v>
      </c>
      <c r="D991" s="56">
        <v>845</v>
      </c>
      <c r="E991" s="57" t="s">
        <v>27</v>
      </c>
      <c r="F991" s="57" t="s">
        <v>65</v>
      </c>
      <c r="G991" s="101">
        <v>0</v>
      </c>
      <c r="H991" s="101">
        <v>0</v>
      </c>
      <c r="I991" s="101">
        <v>0</v>
      </c>
      <c r="J991" s="101">
        <v>0</v>
      </c>
      <c r="K991" s="57">
        <f t="shared" si="130"/>
        <v>0</v>
      </c>
      <c r="L991" s="57">
        <f t="shared" si="125"/>
        <v>0</v>
      </c>
      <c r="M991" s="57">
        <f t="shared" si="126"/>
        <v>0</v>
      </c>
      <c r="N991" s="57">
        <f t="shared" si="127"/>
        <v>0</v>
      </c>
      <c r="O991" s="57">
        <f t="shared" si="128"/>
        <v>0</v>
      </c>
      <c r="P991" s="57">
        <f t="shared" si="131"/>
        <v>0</v>
      </c>
      <c r="Q991" s="57">
        <f t="shared" si="124"/>
        <v>0</v>
      </c>
      <c r="R991" s="58">
        <f t="shared" si="129"/>
        <v>0</v>
      </c>
    </row>
    <row r="992" spans="1:18" ht="15" hidden="1" customHeight="1" x14ac:dyDescent="0.25">
      <c r="A992" s="100">
        <v>41022</v>
      </c>
      <c r="B992" s="66" t="s">
        <v>73</v>
      </c>
      <c r="C992" s="56">
        <v>845</v>
      </c>
      <c r="D992" s="56">
        <v>900</v>
      </c>
      <c r="E992" s="57" t="s">
        <v>27</v>
      </c>
      <c r="F992" s="57" t="s">
        <v>65</v>
      </c>
      <c r="G992" s="101">
        <v>0</v>
      </c>
      <c r="H992" s="101">
        <v>0</v>
      </c>
      <c r="I992" s="101">
        <v>0</v>
      </c>
      <c r="J992" s="101">
        <v>0</v>
      </c>
      <c r="K992" s="57">
        <f t="shared" si="130"/>
        <v>0</v>
      </c>
      <c r="L992" s="57">
        <f t="shared" si="125"/>
        <v>0</v>
      </c>
      <c r="M992" s="57">
        <f t="shared" si="126"/>
        <v>0</v>
      </c>
      <c r="N992" s="57">
        <f t="shared" si="127"/>
        <v>0</v>
      </c>
      <c r="O992" s="57">
        <f t="shared" si="128"/>
        <v>0</v>
      </c>
      <c r="P992" s="57">
        <f t="shared" si="131"/>
        <v>0</v>
      </c>
      <c r="Q992" s="57">
        <f t="shared" si="124"/>
        <v>0</v>
      </c>
      <c r="R992" s="58">
        <f t="shared" si="129"/>
        <v>0</v>
      </c>
    </row>
    <row r="993" spans="1:18" ht="15" hidden="1" customHeight="1" x14ac:dyDescent="0.25">
      <c r="A993" s="100">
        <v>41022</v>
      </c>
      <c r="B993" s="66" t="s">
        <v>73</v>
      </c>
      <c r="C993" s="56">
        <v>900</v>
      </c>
      <c r="D993" s="56">
        <v>915</v>
      </c>
      <c r="E993" s="57" t="s">
        <v>27</v>
      </c>
      <c r="F993" s="57" t="s">
        <v>65</v>
      </c>
      <c r="G993" s="101">
        <v>0</v>
      </c>
      <c r="H993" s="101">
        <v>0</v>
      </c>
      <c r="I993" s="101">
        <v>0</v>
      </c>
      <c r="J993" s="101">
        <v>0</v>
      </c>
      <c r="K993" s="57">
        <f t="shared" si="130"/>
        <v>0</v>
      </c>
      <c r="L993" s="57">
        <f t="shared" si="125"/>
        <v>0</v>
      </c>
      <c r="M993" s="57">
        <f t="shared" si="126"/>
        <v>0</v>
      </c>
      <c r="N993" s="57">
        <f t="shared" si="127"/>
        <v>0</v>
      </c>
      <c r="O993" s="57">
        <f t="shared" si="128"/>
        <v>0</v>
      </c>
      <c r="P993" s="57">
        <f t="shared" si="131"/>
        <v>0</v>
      </c>
      <c r="Q993" s="57">
        <f t="shared" ref="Q993:Q1056" si="132">SUM(L993:N993)</f>
        <v>0</v>
      </c>
      <c r="R993" s="58">
        <f t="shared" si="129"/>
        <v>0</v>
      </c>
    </row>
    <row r="994" spans="1:18" ht="15" hidden="1" customHeight="1" x14ac:dyDescent="0.25">
      <c r="A994" s="100">
        <v>41022</v>
      </c>
      <c r="B994" s="66" t="s">
        <v>73</v>
      </c>
      <c r="C994" s="56">
        <v>915</v>
      </c>
      <c r="D994" s="56">
        <v>930</v>
      </c>
      <c r="E994" s="57" t="s">
        <v>27</v>
      </c>
      <c r="F994" s="57" t="s">
        <v>65</v>
      </c>
      <c r="G994" s="101">
        <v>0</v>
      </c>
      <c r="H994" s="101">
        <v>0</v>
      </c>
      <c r="I994" s="101">
        <v>0</v>
      </c>
      <c r="J994" s="101">
        <v>0</v>
      </c>
      <c r="K994" s="57">
        <f t="shared" si="130"/>
        <v>0</v>
      </c>
      <c r="L994" s="57">
        <f t="shared" si="125"/>
        <v>0</v>
      </c>
      <c r="M994" s="57">
        <f t="shared" si="126"/>
        <v>0</v>
      </c>
      <c r="N994" s="57">
        <f t="shared" si="127"/>
        <v>0</v>
      </c>
      <c r="O994" s="57">
        <f t="shared" si="128"/>
        <v>0</v>
      </c>
      <c r="P994" s="57">
        <f t="shared" si="131"/>
        <v>0</v>
      </c>
      <c r="Q994" s="57">
        <f t="shared" si="132"/>
        <v>0</v>
      </c>
      <c r="R994" s="58">
        <f t="shared" si="129"/>
        <v>0</v>
      </c>
    </row>
    <row r="995" spans="1:18" ht="15" hidden="1" customHeight="1" x14ac:dyDescent="0.25">
      <c r="A995" s="100">
        <v>41022</v>
      </c>
      <c r="B995" s="66" t="s">
        <v>73</v>
      </c>
      <c r="C995" s="56">
        <v>930</v>
      </c>
      <c r="D995" s="56">
        <v>945</v>
      </c>
      <c r="E995" s="57" t="s">
        <v>27</v>
      </c>
      <c r="F995" s="57" t="s">
        <v>65</v>
      </c>
      <c r="G995" s="101">
        <v>0</v>
      </c>
      <c r="H995" s="101">
        <v>0</v>
      </c>
      <c r="I995" s="101">
        <v>0</v>
      </c>
      <c r="J995" s="101">
        <v>0</v>
      </c>
      <c r="K995" s="57">
        <f t="shared" si="130"/>
        <v>0</v>
      </c>
      <c r="L995" s="57">
        <f t="shared" si="125"/>
        <v>0</v>
      </c>
      <c r="M995" s="57">
        <f t="shared" si="126"/>
        <v>0</v>
      </c>
      <c r="N995" s="57">
        <f t="shared" si="127"/>
        <v>0</v>
      </c>
      <c r="O995" s="57">
        <f t="shared" si="128"/>
        <v>0</v>
      </c>
      <c r="P995" s="57">
        <f t="shared" si="131"/>
        <v>0</v>
      </c>
      <c r="Q995" s="57">
        <f t="shared" si="132"/>
        <v>0</v>
      </c>
      <c r="R995" s="58">
        <f t="shared" si="129"/>
        <v>0</v>
      </c>
    </row>
    <row r="996" spans="1:18" ht="15" hidden="1" customHeight="1" x14ac:dyDescent="0.25">
      <c r="A996" s="100">
        <v>41022</v>
      </c>
      <c r="B996" s="66" t="s">
        <v>73</v>
      </c>
      <c r="C996" s="56">
        <v>945</v>
      </c>
      <c r="D996" s="56">
        <v>1000</v>
      </c>
      <c r="E996" s="57" t="s">
        <v>27</v>
      </c>
      <c r="F996" s="57" t="s">
        <v>65</v>
      </c>
      <c r="G996" s="101">
        <v>0</v>
      </c>
      <c r="H996" s="101">
        <v>0</v>
      </c>
      <c r="I996" s="101">
        <v>0</v>
      </c>
      <c r="J996" s="101">
        <v>0</v>
      </c>
      <c r="K996" s="57">
        <f t="shared" si="130"/>
        <v>0</v>
      </c>
      <c r="L996" s="57">
        <f t="shared" si="125"/>
        <v>0</v>
      </c>
      <c r="M996" s="57">
        <f t="shared" si="126"/>
        <v>0</v>
      </c>
      <c r="N996" s="57">
        <f t="shared" si="127"/>
        <v>0</v>
      </c>
      <c r="O996" s="57">
        <f t="shared" si="128"/>
        <v>0</v>
      </c>
      <c r="P996" s="57">
        <f t="shared" si="131"/>
        <v>0</v>
      </c>
      <c r="Q996" s="57">
        <f t="shared" si="132"/>
        <v>0</v>
      </c>
      <c r="R996" s="58">
        <f t="shared" si="129"/>
        <v>0</v>
      </c>
    </row>
    <row r="997" spans="1:18" ht="15" hidden="1" customHeight="1" x14ac:dyDescent="0.25">
      <c r="A997" s="100">
        <v>41022</v>
      </c>
      <c r="B997" s="66" t="s">
        <v>73</v>
      </c>
      <c r="C997" s="56">
        <v>1000</v>
      </c>
      <c r="D997" s="56">
        <v>1015</v>
      </c>
      <c r="E997" s="57" t="s">
        <v>27</v>
      </c>
      <c r="F997" s="57" t="s">
        <v>65</v>
      </c>
      <c r="G997" s="101">
        <v>0</v>
      </c>
      <c r="H997" s="101">
        <v>0</v>
      </c>
      <c r="I997" s="101">
        <v>0</v>
      </c>
      <c r="J997" s="101">
        <v>0</v>
      </c>
      <c r="K997" s="57">
        <f t="shared" si="130"/>
        <v>0</v>
      </c>
      <c r="L997" s="57">
        <f t="shared" si="125"/>
        <v>0</v>
      </c>
      <c r="M997" s="57">
        <f t="shared" si="126"/>
        <v>0</v>
      </c>
      <c r="N997" s="57">
        <f t="shared" si="127"/>
        <v>0</v>
      </c>
      <c r="O997" s="57">
        <f t="shared" si="128"/>
        <v>0</v>
      </c>
      <c r="P997" s="57">
        <f t="shared" si="131"/>
        <v>0</v>
      </c>
      <c r="Q997" s="57">
        <f t="shared" si="132"/>
        <v>0</v>
      </c>
      <c r="R997" s="58">
        <f t="shared" si="129"/>
        <v>0</v>
      </c>
    </row>
    <row r="998" spans="1:18" ht="15" hidden="1" customHeight="1" x14ac:dyDescent="0.25">
      <c r="A998" s="100">
        <v>41022</v>
      </c>
      <c r="B998" s="66" t="s">
        <v>73</v>
      </c>
      <c r="C998" s="56">
        <v>1015</v>
      </c>
      <c r="D998" s="56">
        <v>1030</v>
      </c>
      <c r="E998" s="57" t="s">
        <v>27</v>
      </c>
      <c r="F998" s="57" t="s">
        <v>65</v>
      </c>
      <c r="G998" s="101">
        <v>0</v>
      </c>
      <c r="H998" s="101">
        <v>0</v>
      </c>
      <c r="I998" s="101">
        <v>0</v>
      </c>
      <c r="J998" s="101">
        <v>0</v>
      </c>
      <c r="K998" s="57">
        <f t="shared" si="130"/>
        <v>0</v>
      </c>
      <c r="L998" s="57">
        <f t="shared" si="125"/>
        <v>0</v>
      </c>
      <c r="M998" s="57">
        <f t="shared" si="126"/>
        <v>0</v>
      </c>
      <c r="N998" s="57">
        <f t="shared" si="127"/>
        <v>0</v>
      </c>
      <c r="O998" s="57">
        <f t="shared" si="128"/>
        <v>0</v>
      </c>
      <c r="P998" s="57">
        <f t="shared" si="131"/>
        <v>0</v>
      </c>
      <c r="Q998" s="57">
        <f t="shared" si="132"/>
        <v>0</v>
      </c>
      <c r="R998" s="58">
        <f t="shared" si="129"/>
        <v>0</v>
      </c>
    </row>
    <row r="999" spans="1:18" ht="15" hidden="1" customHeight="1" x14ac:dyDescent="0.25">
      <c r="A999" s="100">
        <v>41022</v>
      </c>
      <c r="B999" s="66" t="s">
        <v>73</v>
      </c>
      <c r="C999" s="56">
        <v>1030</v>
      </c>
      <c r="D999" s="56">
        <v>1045</v>
      </c>
      <c r="E999" s="57" t="s">
        <v>27</v>
      </c>
      <c r="F999" s="57" t="s">
        <v>65</v>
      </c>
      <c r="G999" s="101">
        <v>0</v>
      </c>
      <c r="H999" s="101">
        <v>0</v>
      </c>
      <c r="I999" s="101">
        <v>0</v>
      </c>
      <c r="J999" s="101">
        <v>0</v>
      </c>
      <c r="K999" s="57">
        <f t="shared" si="130"/>
        <v>0</v>
      </c>
      <c r="L999" s="57">
        <f t="shared" si="125"/>
        <v>0</v>
      </c>
      <c r="M999" s="57">
        <f t="shared" si="126"/>
        <v>0</v>
      </c>
      <c r="N999" s="57">
        <f t="shared" si="127"/>
        <v>0</v>
      </c>
      <c r="O999" s="57">
        <f t="shared" si="128"/>
        <v>0</v>
      </c>
      <c r="P999" s="57">
        <f t="shared" si="131"/>
        <v>0</v>
      </c>
      <c r="Q999" s="57">
        <f t="shared" si="132"/>
        <v>0</v>
      </c>
      <c r="R999" s="58">
        <f t="shared" si="129"/>
        <v>0</v>
      </c>
    </row>
    <row r="1000" spans="1:18" ht="15" hidden="1" customHeight="1" x14ac:dyDescent="0.25">
      <c r="A1000" s="100">
        <v>41022</v>
      </c>
      <c r="B1000" s="66" t="s">
        <v>73</v>
      </c>
      <c r="C1000" s="56">
        <v>1045</v>
      </c>
      <c r="D1000" s="56">
        <v>1100</v>
      </c>
      <c r="E1000" s="57" t="s">
        <v>27</v>
      </c>
      <c r="F1000" s="57" t="s">
        <v>65</v>
      </c>
      <c r="G1000" s="101">
        <v>0</v>
      </c>
      <c r="H1000" s="101">
        <v>0</v>
      </c>
      <c r="I1000" s="101">
        <v>0</v>
      </c>
      <c r="J1000" s="101">
        <v>0</v>
      </c>
      <c r="K1000" s="57">
        <f t="shared" si="130"/>
        <v>0</v>
      </c>
      <c r="L1000" s="57">
        <f t="shared" si="125"/>
        <v>0</v>
      </c>
      <c r="M1000" s="57">
        <f t="shared" si="126"/>
        <v>0</v>
      </c>
      <c r="N1000" s="57">
        <f t="shared" si="127"/>
        <v>0</v>
      </c>
      <c r="O1000" s="57">
        <f t="shared" si="128"/>
        <v>0</v>
      </c>
      <c r="P1000" s="57">
        <f t="shared" si="131"/>
        <v>0</v>
      </c>
      <c r="Q1000" s="57">
        <f t="shared" si="132"/>
        <v>0</v>
      </c>
      <c r="R1000" s="58">
        <f t="shared" si="129"/>
        <v>0</v>
      </c>
    </row>
    <row r="1001" spans="1:18" ht="15" hidden="1" customHeight="1" x14ac:dyDescent="0.25">
      <c r="A1001" s="100">
        <v>41022</v>
      </c>
      <c r="B1001" s="66" t="s">
        <v>73</v>
      </c>
      <c r="C1001" s="56">
        <v>1100</v>
      </c>
      <c r="D1001" s="56">
        <v>1115</v>
      </c>
      <c r="E1001" s="57" t="s">
        <v>27</v>
      </c>
      <c r="F1001" s="57" t="s">
        <v>65</v>
      </c>
      <c r="G1001" s="101">
        <v>0</v>
      </c>
      <c r="H1001" s="101">
        <v>0</v>
      </c>
      <c r="I1001" s="101">
        <v>0</v>
      </c>
      <c r="J1001" s="101">
        <v>0</v>
      </c>
      <c r="K1001" s="57">
        <f t="shared" si="130"/>
        <v>0</v>
      </c>
      <c r="L1001" s="57">
        <f t="shared" si="125"/>
        <v>0</v>
      </c>
      <c r="M1001" s="57">
        <f t="shared" si="126"/>
        <v>0</v>
      </c>
      <c r="N1001" s="57">
        <f t="shared" si="127"/>
        <v>0</v>
      </c>
      <c r="O1001" s="57">
        <f t="shared" si="128"/>
        <v>0</v>
      </c>
      <c r="P1001" s="57">
        <f t="shared" si="131"/>
        <v>0</v>
      </c>
      <c r="Q1001" s="57">
        <f t="shared" si="132"/>
        <v>0</v>
      </c>
      <c r="R1001" s="58">
        <f t="shared" si="129"/>
        <v>0</v>
      </c>
    </row>
    <row r="1002" spans="1:18" ht="15" hidden="1" customHeight="1" x14ac:dyDescent="0.25">
      <c r="A1002" s="100">
        <v>41022</v>
      </c>
      <c r="B1002" s="66" t="s">
        <v>73</v>
      </c>
      <c r="C1002" s="56">
        <v>1115</v>
      </c>
      <c r="D1002" s="56">
        <v>1130</v>
      </c>
      <c r="E1002" s="57" t="s">
        <v>27</v>
      </c>
      <c r="F1002" s="57" t="s">
        <v>65</v>
      </c>
      <c r="G1002" s="101">
        <v>0</v>
      </c>
      <c r="H1002" s="101">
        <v>0</v>
      </c>
      <c r="I1002" s="101">
        <v>0</v>
      </c>
      <c r="J1002" s="101">
        <v>0</v>
      </c>
      <c r="K1002" s="57">
        <f t="shared" si="130"/>
        <v>0</v>
      </c>
      <c r="L1002" s="57">
        <f t="shared" si="125"/>
        <v>0</v>
      </c>
      <c r="M1002" s="57">
        <f t="shared" si="126"/>
        <v>0</v>
      </c>
      <c r="N1002" s="57">
        <f t="shared" si="127"/>
        <v>0</v>
      </c>
      <c r="O1002" s="57">
        <f t="shared" si="128"/>
        <v>0</v>
      </c>
      <c r="P1002" s="57">
        <f t="shared" si="131"/>
        <v>0</v>
      </c>
      <c r="Q1002" s="57">
        <f t="shared" si="132"/>
        <v>0</v>
      </c>
      <c r="R1002" s="58">
        <f t="shared" si="129"/>
        <v>0</v>
      </c>
    </row>
    <row r="1003" spans="1:18" ht="15" hidden="1" customHeight="1" x14ac:dyDescent="0.25">
      <c r="A1003" s="100">
        <v>41022</v>
      </c>
      <c r="B1003" s="66" t="s">
        <v>73</v>
      </c>
      <c r="C1003" s="56">
        <v>1130</v>
      </c>
      <c r="D1003" s="56">
        <v>1145</v>
      </c>
      <c r="E1003" s="57" t="s">
        <v>27</v>
      </c>
      <c r="F1003" s="57" t="s">
        <v>65</v>
      </c>
      <c r="G1003" s="101">
        <v>0</v>
      </c>
      <c r="H1003" s="101">
        <v>0</v>
      </c>
      <c r="I1003" s="101">
        <v>0</v>
      </c>
      <c r="J1003" s="101">
        <v>0</v>
      </c>
      <c r="K1003" s="57">
        <f t="shared" si="130"/>
        <v>0</v>
      </c>
      <c r="L1003" s="57">
        <f t="shared" si="125"/>
        <v>0</v>
      </c>
      <c r="M1003" s="57">
        <f t="shared" si="126"/>
        <v>0</v>
      </c>
      <c r="N1003" s="57">
        <f t="shared" si="127"/>
        <v>0</v>
      </c>
      <c r="O1003" s="57">
        <f t="shared" si="128"/>
        <v>0</v>
      </c>
      <c r="P1003" s="57">
        <f t="shared" si="131"/>
        <v>0</v>
      </c>
      <c r="Q1003" s="57">
        <f t="shared" si="132"/>
        <v>0</v>
      </c>
      <c r="R1003" s="58">
        <f t="shared" si="129"/>
        <v>0</v>
      </c>
    </row>
    <row r="1004" spans="1:18" ht="15" hidden="1" customHeight="1" x14ac:dyDescent="0.25">
      <c r="A1004" s="100">
        <v>41022</v>
      </c>
      <c r="B1004" s="66" t="s">
        <v>73</v>
      </c>
      <c r="C1004" s="56">
        <v>1145</v>
      </c>
      <c r="D1004" s="56">
        <v>1200</v>
      </c>
      <c r="E1004" s="57" t="s">
        <v>27</v>
      </c>
      <c r="F1004" s="57" t="s">
        <v>65</v>
      </c>
      <c r="G1004" s="101">
        <v>0</v>
      </c>
      <c r="H1004" s="101">
        <v>0</v>
      </c>
      <c r="I1004" s="101">
        <v>0</v>
      </c>
      <c r="J1004" s="101">
        <v>0</v>
      </c>
      <c r="K1004" s="57">
        <f t="shared" si="130"/>
        <v>0</v>
      </c>
      <c r="L1004" s="57">
        <f t="shared" si="125"/>
        <v>0</v>
      </c>
      <c r="M1004" s="57">
        <f t="shared" si="126"/>
        <v>0</v>
      </c>
      <c r="N1004" s="57">
        <f t="shared" si="127"/>
        <v>0</v>
      </c>
      <c r="O1004" s="57">
        <f t="shared" si="128"/>
        <v>0</v>
      </c>
      <c r="P1004" s="57">
        <f t="shared" si="131"/>
        <v>0</v>
      </c>
      <c r="Q1004" s="57">
        <f t="shared" si="132"/>
        <v>0</v>
      </c>
      <c r="R1004" s="58">
        <f t="shared" si="129"/>
        <v>0</v>
      </c>
    </row>
    <row r="1005" spans="1:18" ht="15" hidden="1" customHeight="1" x14ac:dyDescent="0.25">
      <c r="A1005" s="100">
        <v>41022</v>
      </c>
      <c r="B1005" s="66" t="s">
        <v>73</v>
      </c>
      <c r="C1005" s="56">
        <v>1200</v>
      </c>
      <c r="D1005" s="56">
        <v>1215</v>
      </c>
      <c r="E1005" s="57" t="s">
        <v>27</v>
      </c>
      <c r="F1005" s="57" t="s">
        <v>65</v>
      </c>
      <c r="G1005" s="101">
        <v>0</v>
      </c>
      <c r="H1005" s="101">
        <v>0</v>
      </c>
      <c r="I1005" s="101">
        <v>0</v>
      </c>
      <c r="J1005" s="101">
        <v>0</v>
      </c>
      <c r="K1005" s="57">
        <f t="shared" si="130"/>
        <v>0</v>
      </c>
      <c r="L1005" s="57">
        <f t="shared" si="125"/>
        <v>0</v>
      </c>
      <c r="M1005" s="57">
        <f t="shared" si="126"/>
        <v>0</v>
      </c>
      <c r="N1005" s="57">
        <f t="shared" si="127"/>
        <v>0</v>
      </c>
      <c r="O1005" s="57">
        <f t="shared" si="128"/>
        <v>0</v>
      </c>
      <c r="P1005" s="57">
        <f t="shared" si="131"/>
        <v>0</v>
      </c>
      <c r="Q1005" s="57">
        <f t="shared" si="132"/>
        <v>0</v>
      </c>
      <c r="R1005" s="58">
        <f t="shared" si="129"/>
        <v>0</v>
      </c>
    </row>
    <row r="1006" spans="1:18" ht="15" hidden="1" customHeight="1" x14ac:dyDescent="0.25">
      <c r="A1006" s="100">
        <v>41022</v>
      </c>
      <c r="B1006" s="66" t="s">
        <v>73</v>
      </c>
      <c r="C1006" s="56">
        <v>1215</v>
      </c>
      <c r="D1006" s="56">
        <v>1230</v>
      </c>
      <c r="E1006" s="57" t="s">
        <v>27</v>
      </c>
      <c r="F1006" s="57" t="s">
        <v>65</v>
      </c>
      <c r="G1006" s="101">
        <v>0</v>
      </c>
      <c r="H1006" s="101">
        <v>0</v>
      </c>
      <c r="I1006" s="101">
        <v>0</v>
      </c>
      <c r="J1006" s="101">
        <v>0</v>
      </c>
      <c r="K1006" s="57">
        <f t="shared" si="130"/>
        <v>0</v>
      </c>
      <c r="L1006" s="57">
        <f t="shared" si="125"/>
        <v>0</v>
      </c>
      <c r="M1006" s="57">
        <f t="shared" si="126"/>
        <v>0</v>
      </c>
      <c r="N1006" s="57">
        <f t="shared" si="127"/>
        <v>0</v>
      </c>
      <c r="O1006" s="57">
        <f t="shared" si="128"/>
        <v>0</v>
      </c>
      <c r="P1006" s="57">
        <f t="shared" si="131"/>
        <v>0</v>
      </c>
      <c r="Q1006" s="57">
        <f t="shared" si="132"/>
        <v>0</v>
      </c>
      <c r="R1006" s="58">
        <f t="shared" si="129"/>
        <v>0</v>
      </c>
    </row>
    <row r="1007" spans="1:18" ht="15" hidden="1" customHeight="1" x14ac:dyDescent="0.25">
      <c r="A1007" s="100">
        <v>41022</v>
      </c>
      <c r="B1007" s="66" t="s">
        <v>73</v>
      </c>
      <c r="C1007" s="56">
        <v>1230</v>
      </c>
      <c r="D1007" s="56">
        <v>1245</v>
      </c>
      <c r="E1007" s="57" t="s">
        <v>27</v>
      </c>
      <c r="F1007" s="57" t="s">
        <v>65</v>
      </c>
      <c r="G1007" s="101">
        <v>0</v>
      </c>
      <c r="H1007" s="101">
        <v>0</v>
      </c>
      <c r="I1007" s="101">
        <v>0</v>
      </c>
      <c r="J1007" s="101">
        <v>0</v>
      </c>
      <c r="K1007" s="57">
        <f t="shared" si="130"/>
        <v>0</v>
      </c>
      <c r="L1007" s="57">
        <f t="shared" si="125"/>
        <v>0</v>
      </c>
      <c r="M1007" s="57">
        <f t="shared" si="126"/>
        <v>0</v>
      </c>
      <c r="N1007" s="57">
        <f t="shared" si="127"/>
        <v>0</v>
      </c>
      <c r="O1007" s="57">
        <f t="shared" si="128"/>
        <v>0</v>
      </c>
      <c r="P1007" s="57">
        <f t="shared" si="131"/>
        <v>0</v>
      </c>
      <c r="Q1007" s="57">
        <f t="shared" si="132"/>
        <v>0</v>
      </c>
      <c r="R1007" s="58">
        <f t="shared" si="129"/>
        <v>0</v>
      </c>
    </row>
    <row r="1008" spans="1:18" ht="15" hidden="1" customHeight="1" x14ac:dyDescent="0.25">
      <c r="A1008" s="100">
        <v>41022</v>
      </c>
      <c r="B1008" s="66" t="s">
        <v>73</v>
      </c>
      <c r="C1008" s="56">
        <v>1245</v>
      </c>
      <c r="D1008" s="56">
        <v>1300</v>
      </c>
      <c r="E1008" s="57" t="s">
        <v>27</v>
      </c>
      <c r="F1008" s="57" t="s">
        <v>65</v>
      </c>
      <c r="G1008" s="101">
        <v>0</v>
      </c>
      <c r="H1008" s="101">
        <v>0</v>
      </c>
      <c r="I1008" s="101">
        <v>0</v>
      </c>
      <c r="J1008" s="101">
        <v>0</v>
      </c>
      <c r="K1008" s="57">
        <f t="shared" si="130"/>
        <v>0</v>
      </c>
      <c r="L1008" s="57">
        <f t="shared" si="125"/>
        <v>0</v>
      </c>
      <c r="M1008" s="57">
        <f t="shared" si="126"/>
        <v>0</v>
      </c>
      <c r="N1008" s="57">
        <f t="shared" si="127"/>
        <v>0</v>
      </c>
      <c r="O1008" s="57">
        <f t="shared" si="128"/>
        <v>0</v>
      </c>
      <c r="P1008" s="57">
        <f t="shared" si="131"/>
        <v>0</v>
      </c>
      <c r="Q1008" s="57">
        <f t="shared" si="132"/>
        <v>0</v>
      </c>
      <c r="R1008" s="58">
        <f t="shared" si="129"/>
        <v>0</v>
      </c>
    </row>
    <row r="1009" spans="1:18" ht="15" hidden="1" customHeight="1" x14ac:dyDescent="0.25">
      <c r="A1009" s="100">
        <v>41022</v>
      </c>
      <c r="B1009" s="66" t="s">
        <v>73</v>
      </c>
      <c r="C1009" s="56">
        <v>1300</v>
      </c>
      <c r="D1009" s="56">
        <v>1315</v>
      </c>
      <c r="E1009" s="57" t="s">
        <v>27</v>
      </c>
      <c r="F1009" s="57" t="s">
        <v>65</v>
      </c>
      <c r="G1009" s="101">
        <v>0</v>
      </c>
      <c r="H1009" s="101">
        <v>0</v>
      </c>
      <c r="I1009" s="101">
        <v>0</v>
      </c>
      <c r="J1009" s="101">
        <v>0</v>
      </c>
      <c r="K1009" s="57">
        <f t="shared" si="130"/>
        <v>0</v>
      </c>
      <c r="L1009" s="57">
        <f t="shared" si="125"/>
        <v>0</v>
      </c>
      <c r="M1009" s="57">
        <f t="shared" si="126"/>
        <v>0</v>
      </c>
      <c r="N1009" s="57">
        <f t="shared" si="127"/>
        <v>0</v>
      </c>
      <c r="O1009" s="57">
        <f t="shared" si="128"/>
        <v>0</v>
      </c>
      <c r="P1009" s="57">
        <f t="shared" si="131"/>
        <v>0</v>
      </c>
      <c r="Q1009" s="57">
        <f t="shared" si="132"/>
        <v>0</v>
      </c>
      <c r="R1009" s="58">
        <f t="shared" si="129"/>
        <v>0</v>
      </c>
    </row>
    <row r="1010" spans="1:18" ht="15" hidden="1" customHeight="1" x14ac:dyDescent="0.25">
      <c r="A1010" s="100">
        <v>41022</v>
      </c>
      <c r="B1010" s="66" t="s">
        <v>73</v>
      </c>
      <c r="C1010" s="56">
        <v>1315</v>
      </c>
      <c r="D1010" s="56">
        <v>1330</v>
      </c>
      <c r="E1010" s="57" t="s">
        <v>27</v>
      </c>
      <c r="F1010" s="57" t="s">
        <v>65</v>
      </c>
      <c r="G1010" s="101">
        <v>0</v>
      </c>
      <c r="H1010" s="101">
        <v>0</v>
      </c>
      <c r="I1010" s="101">
        <v>0</v>
      </c>
      <c r="J1010" s="101">
        <v>0</v>
      </c>
      <c r="K1010" s="57">
        <f t="shared" si="130"/>
        <v>0</v>
      </c>
      <c r="L1010" s="57">
        <f t="shared" si="125"/>
        <v>0</v>
      </c>
      <c r="M1010" s="57">
        <f t="shared" si="126"/>
        <v>0</v>
      </c>
      <c r="N1010" s="57">
        <f t="shared" si="127"/>
        <v>0</v>
      </c>
      <c r="O1010" s="57">
        <f t="shared" si="128"/>
        <v>0</v>
      </c>
      <c r="P1010" s="57">
        <f t="shared" si="131"/>
        <v>0</v>
      </c>
      <c r="Q1010" s="57">
        <f t="shared" si="132"/>
        <v>0</v>
      </c>
      <c r="R1010" s="58">
        <f t="shared" si="129"/>
        <v>0</v>
      </c>
    </row>
    <row r="1011" spans="1:18" ht="15" hidden="1" customHeight="1" x14ac:dyDescent="0.25">
      <c r="A1011" s="100">
        <v>41022</v>
      </c>
      <c r="B1011" s="66" t="s">
        <v>73</v>
      </c>
      <c r="C1011" s="56">
        <v>1330</v>
      </c>
      <c r="D1011" s="56">
        <v>1345</v>
      </c>
      <c r="E1011" s="57" t="s">
        <v>27</v>
      </c>
      <c r="F1011" s="57" t="s">
        <v>65</v>
      </c>
      <c r="G1011" s="101">
        <v>0</v>
      </c>
      <c r="H1011" s="101">
        <v>0</v>
      </c>
      <c r="I1011" s="101">
        <v>0</v>
      </c>
      <c r="J1011" s="101">
        <v>0</v>
      </c>
      <c r="K1011" s="57">
        <f t="shared" si="130"/>
        <v>0</v>
      </c>
      <c r="L1011" s="57">
        <f t="shared" si="125"/>
        <v>0</v>
      </c>
      <c r="M1011" s="57">
        <f t="shared" si="126"/>
        <v>0</v>
      </c>
      <c r="N1011" s="57">
        <f t="shared" si="127"/>
        <v>0</v>
      </c>
      <c r="O1011" s="57">
        <f t="shared" si="128"/>
        <v>0</v>
      </c>
      <c r="P1011" s="57">
        <f t="shared" si="131"/>
        <v>0</v>
      </c>
      <c r="Q1011" s="57">
        <f t="shared" si="132"/>
        <v>0</v>
      </c>
      <c r="R1011" s="58">
        <f t="shared" si="129"/>
        <v>0</v>
      </c>
    </row>
    <row r="1012" spans="1:18" ht="15" hidden="1" customHeight="1" x14ac:dyDescent="0.25">
      <c r="A1012" s="100">
        <v>41022</v>
      </c>
      <c r="B1012" s="66" t="s">
        <v>73</v>
      </c>
      <c r="C1012" s="56">
        <v>1345</v>
      </c>
      <c r="D1012" s="56">
        <v>1400</v>
      </c>
      <c r="E1012" s="57" t="s">
        <v>27</v>
      </c>
      <c r="F1012" s="57" t="s">
        <v>65</v>
      </c>
      <c r="G1012" s="101">
        <v>0</v>
      </c>
      <c r="H1012" s="101">
        <v>0</v>
      </c>
      <c r="I1012" s="101">
        <v>0</v>
      </c>
      <c r="J1012" s="101">
        <v>0</v>
      </c>
      <c r="K1012" s="57">
        <f t="shared" si="130"/>
        <v>0</v>
      </c>
      <c r="L1012" s="57">
        <f t="shared" si="125"/>
        <v>0</v>
      </c>
      <c r="M1012" s="57">
        <f t="shared" si="126"/>
        <v>0</v>
      </c>
      <c r="N1012" s="57">
        <f t="shared" si="127"/>
        <v>0</v>
      </c>
      <c r="O1012" s="57">
        <f t="shared" si="128"/>
        <v>0</v>
      </c>
      <c r="P1012" s="57">
        <f t="shared" si="131"/>
        <v>0</v>
      </c>
      <c r="Q1012" s="57">
        <f t="shared" si="132"/>
        <v>0</v>
      </c>
      <c r="R1012" s="58">
        <f t="shared" si="129"/>
        <v>0</v>
      </c>
    </row>
    <row r="1013" spans="1:18" ht="15" hidden="1" customHeight="1" x14ac:dyDescent="0.25">
      <c r="A1013" s="100">
        <v>41022</v>
      </c>
      <c r="B1013" s="66" t="s">
        <v>73</v>
      </c>
      <c r="C1013" s="56">
        <v>1400</v>
      </c>
      <c r="D1013" s="56">
        <v>1415</v>
      </c>
      <c r="E1013" s="57" t="s">
        <v>27</v>
      </c>
      <c r="F1013" s="57" t="s">
        <v>65</v>
      </c>
      <c r="G1013" s="101">
        <v>0</v>
      </c>
      <c r="H1013" s="101">
        <v>0</v>
      </c>
      <c r="I1013" s="101">
        <v>0</v>
      </c>
      <c r="J1013" s="101">
        <v>0</v>
      </c>
      <c r="K1013" s="57">
        <f t="shared" si="130"/>
        <v>0</v>
      </c>
      <c r="L1013" s="57">
        <f t="shared" si="125"/>
        <v>0</v>
      </c>
      <c r="M1013" s="57">
        <f t="shared" si="126"/>
        <v>0</v>
      </c>
      <c r="N1013" s="57">
        <f t="shared" si="127"/>
        <v>0</v>
      </c>
      <c r="O1013" s="57">
        <f t="shared" si="128"/>
        <v>0</v>
      </c>
      <c r="P1013" s="57">
        <f t="shared" si="131"/>
        <v>0</v>
      </c>
      <c r="Q1013" s="57">
        <f t="shared" si="132"/>
        <v>0</v>
      </c>
      <c r="R1013" s="58">
        <f t="shared" si="129"/>
        <v>0</v>
      </c>
    </row>
    <row r="1014" spans="1:18" ht="15" hidden="1" customHeight="1" x14ac:dyDescent="0.25">
      <c r="A1014" s="100">
        <v>41022</v>
      </c>
      <c r="B1014" s="66" t="s">
        <v>73</v>
      </c>
      <c r="C1014" s="56">
        <v>1415</v>
      </c>
      <c r="D1014" s="56">
        <v>1430</v>
      </c>
      <c r="E1014" s="57" t="s">
        <v>27</v>
      </c>
      <c r="F1014" s="57" t="s">
        <v>65</v>
      </c>
      <c r="G1014" s="101">
        <v>0</v>
      </c>
      <c r="H1014" s="101">
        <v>0</v>
      </c>
      <c r="I1014" s="101">
        <v>0</v>
      </c>
      <c r="J1014" s="101">
        <v>0</v>
      </c>
      <c r="K1014" s="57">
        <f t="shared" si="130"/>
        <v>0</v>
      </c>
      <c r="L1014" s="57">
        <f t="shared" si="125"/>
        <v>0</v>
      </c>
      <c r="M1014" s="57">
        <f t="shared" si="126"/>
        <v>0</v>
      </c>
      <c r="N1014" s="57">
        <f t="shared" si="127"/>
        <v>0</v>
      </c>
      <c r="O1014" s="57">
        <f t="shared" si="128"/>
        <v>0</v>
      </c>
      <c r="P1014" s="57">
        <f t="shared" si="131"/>
        <v>0</v>
      </c>
      <c r="Q1014" s="57">
        <f t="shared" si="132"/>
        <v>0</v>
      </c>
      <c r="R1014" s="58">
        <f t="shared" si="129"/>
        <v>0</v>
      </c>
    </row>
    <row r="1015" spans="1:18" ht="15" hidden="1" customHeight="1" x14ac:dyDescent="0.25">
      <c r="A1015" s="100">
        <v>41022</v>
      </c>
      <c r="B1015" s="66" t="s">
        <v>73</v>
      </c>
      <c r="C1015" s="56">
        <v>1430</v>
      </c>
      <c r="D1015" s="56">
        <v>1445</v>
      </c>
      <c r="E1015" s="57" t="s">
        <v>27</v>
      </c>
      <c r="F1015" s="57" t="s">
        <v>65</v>
      </c>
      <c r="G1015" s="101">
        <v>0</v>
      </c>
      <c r="H1015" s="101">
        <v>0</v>
      </c>
      <c r="I1015" s="101">
        <v>0</v>
      </c>
      <c r="J1015" s="101">
        <v>0</v>
      </c>
      <c r="K1015" s="57">
        <f t="shared" si="130"/>
        <v>0</v>
      </c>
      <c r="L1015" s="57">
        <f t="shared" si="125"/>
        <v>0</v>
      </c>
      <c r="M1015" s="57">
        <f t="shared" si="126"/>
        <v>0</v>
      </c>
      <c r="N1015" s="57">
        <f t="shared" si="127"/>
        <v>0</v>
      </c>
      <c r="O1015" s="57">
        <f t="shared" si="128"/>
        <v>0</v>
      </c>
      <c r="P1015" s="57">
        <f t="shared" si="131"/>
        <v>0</v>
      </c>
      <c r="Q1015" s="57">
        <f t="shared" si="132"/>
        <v>0</v>
      </c>
      <c r="R1015" s="58">
        <f t="shared" si="129"/>
        <v>0</v>
      </c>
    </row>
    <row r="1016" spans="1:18" ht="15" hidden="1" customHeight="1" x14ac:dyDescent="0.25">
      <c r="A1016" s="100">
        <v>41022</v>
      </c>
      <c r="B1016" s="66" t="s">
        <v>73</v>
      </c>
      <c r="C1016" s="56">
        <v>1445</v>
      </c>
      <c r="D1016" s="56">
        <v>1500</v>
      </c>
      <c r="E1016" s="57" t="s">
        <v>27</v>
      </c>
      <c r="F1016" s="57" t="s">
        <v>65</v>
      </c>
      <c r="G1016" s="101">
        <v>0</v>
      </c>
      <c r="H1016" s="101">
        <v>0</v>
      </c>
      <c r="I1016" s="101">
        <v>0</v>
      </c>
      <c r="J1016" s="101">
        <v>0</v>
      </c>
      <c r="K1016" s="57">
        <f t="shared" si="130"/>
        <v>0</v>
      </c>
      <c r="L1016" s="57">
        <f t="shared" si="125"/>
        <v>0</v>
      </c>
      <c r="M1016" s="57">
        <f t="shared" si="126"/>
        <v>0</v>
      </c>
      <c r="N1016" s="57">
        <f t="shared" si="127"/>
        <v>0</v>
      </c>
      <c r="O1016" s="57">
        <f t="shared" si="128"/>
        <v>0</v>
      </c>
      <c r="P1016" s="57">
        <f t="shared" si="131"/>
        <v>0</v>
      </c>
      <c r="Q1016" s="57">
        <f t="shared" si="132"/>
        <v>0</v>
      </c>
      <c r="R1016" s="58">
        <f t="shared" si="129"/>
        <v>0</v>
      </c>
    </row>
    <row r="1017" spans="1:18" ht="15" hidden="1" customHeight="1" x14ac:dyDescent="0.25">
      <c r="A1017" s="100">
        <v>41022</v>
      </c>
      <c r="B1017" s="66" t="s">
        <v>73</v>
      </c>
      <c r="C1017" s="56">
        <v>1500</v>
      </c>
      <c r="D1017" s="56">
        <v>1515</v>
      </c>
      <c r="E1017" s="57" t="s">
        <v>27</v>
      </c>
      <c r="F1017" s="57" t="s">
        <v>65</v>
      </c>
      <c r="G1017" s="101">
        <v>0</v>
      </c>
      <c r="H1017" s="101">
        <v>0</v>
      </c>
      <c r="I1017" s="101">
        <v>0</v>
      </c>
      <c r="J1017" s="101">
        <v>0</v>
      </c>
      <c r="K1017" s="57">
        <f t="shared" si="130"/>
        <v>0</v>
      </c>
      <c r="L1017" s="57">
        <f t="shared" si="125"/>
        <v>0</v>
      </c>
      <c r="M1017" s="57">
        <f t="shared" si="126"/>
        <v>0</v>
      </c>
      <c r="N1017" s="57">
        <f t="shared" si="127"/>
        <v>0</v>
      </c>
      <c r="O1017" s="57">
        <f t="shared" si="128"/>
        <v>0</v>
      </c>
      <c r="P1017" s="57">
        <f t="shared" si="131"/>
        <v>0</v>
      </c>
      <c r="Q1017" s="57">
        <f t="shared" si="132"/>
        <v>0</v>
      </c>
      <c r="R1017" s="58">
        <f t="shared" si="129"/>
        <v>0</v>
      </c>
    </row>
    <row r="1018" spans="1:18" ht="15" hidden="1" customHeight="1" x14ac:dyDescent="0.25">
      <c r="A1018" s="100">
        <v>41022</v>
      </c>
      <c r="B1018" s="66" t="s">
        <v>73</v>
      </c>
      <c r="C1018" s="56">
        <v>1515</v>
      </c>
      <c r="D1018" s="56">
        <v>1530</v>
      </c>
      <c r="E1018" s="57" t="s">
        <v>27</v>
      </c>
      <c r="F1018" s="57" t="s">
        <v>65</v>
      </c>
      <c r="G1018" s="101">
        <v>0</v>
      </c>
      <c r="H1018" s="101">
        <v>0</v>
      </c>
      <c r="I1018" s="101">
        <v>0</v>
      </c>
      <c r="J1018" s="101">
        <v>0</v>
      </c>
      <c r="K1018" s="57">
        <f t="shared" si="130"/>
        <v>0</v>
      </c>
      <c r="L1018" s="57">
        <f t="shared" si="125"/>
        <v>0</v>
      </c>
      <c r="M1018" s="57">
        <f t="shared" si="126"/>
        <v>0</v>
      </c>
      <c r="N1018" s="57">
        <f t="shared" si="127"/>
        <v>0</v>
      </c>
      <c r="O1018" s="57">
        <f t="shared" si="128"/>
        <v>0</v>
      </c>
      <c r="P1018" s="57">
        <f t="shared" si="131"/>
        <v>0</v>
      </c>
      <c r="Q1018" s="57">
        <f t="shared" si="132"/>
        <v>0</v>
      </c>
      <c r="R1018" s="58">
        <f t="shared" si="129"/>
        <v>0</v>
      </c>
    </row>
    <row r="1019" spans="1:18" ht="15" hidden="1" customHeight="1" x14ac:dyDescent="0.25">
      <c r="A1019" s="100">
        <v>41022</v>
      </c>
      <c r="B1019" s="66" t="s">
        <v>73</v>
      </c>
      <c r="C1019" s="56">
        <v>1530</v>
      </c>
      <c r="D1019" s="56">
        <v>1545</v>
      </c>
      <c r="E1019" s="57" t="s">
        <v>27</v>
      </c>
      <c r="F1019" s="57" t="s">
        <v>65</v>
      </c>
      <c r="G1019" s="101">
        <v>0</v>
      </c>
      <c r="H1019" s="101">
        <v>0</v>
      </c>
      <c r="I1019" s="101">
        <v>0</v>
      </c>
      <c r="J1019" s="101">
        <v>0</v>
      </c>
      <c r="K1019" s="57">
        <f t="shared" si="130"/>
        <v>0</v>
      </c>
      <c r="L1019" s="57">
        <f t="shared" si="125"/>
        <v>0</v>
      </c>
      <c r="M1019" s="57">
        <f t="shared" si="126"/>
        <v>0</v>
      </c>
      <c r="N1019" s="57">
        <f t="shared" si="127"/>
        <v>0</v>
      </c>
      <c r="O1019" s="57">
        <f t="shared" si="128"/>
        <v>0</v>
      </c>
      <c r="P1019" s="57">
        <f t="shared" si="131"/>
        <v>0</v>
      </c>
      <c r="Q1019" s="57">
        <f t="shared" si="132"/>
        <v>0</v>
      </c>
      <c r="R1019" s="58">
        <f t="shared" si="129"/>
        <v>0</v>
      </c>
    </row>
    <row r="1020" spans="1:18" ht="15" hidden="1" customHeight="1" x14ac:dyDescent="0.25">
      <c r="A1020" s="100">
        <v>41022</v>
      </c>
      <c r="B1020" s="66" t="s">
        <v>73</v>
      </c>
      <c r="C1020" s="56">
        <v>1545</v>
      </c>
      <c r="D1020" s="56">
        <v>1600</v>
      </c>
      <c r="E1020" s="57" t="s">
        <v>27</v>
      </c>
      <c r="F1020" s="57" t="s">
        <v>65</v>
      </c>
      <c r="G1020" s="101">
        <v>0</v>
      </c>
      <c r="H1020" s="101">
        <v>0</v>
      </c>
      <c r="I1020" s="101">
        <v>0</v>
      </c>
      <c r="J1020" s="101">
        <v>0</v>
      </c>
      <c r="K1020" s="57">
        <f t="shared" si="130"/>
        <v>0</v>
      </c>
      <c r="L1020" s="57">
        <f t="shared" si="125"/>
        <v>0</v>
      </c>
      <c r="M1020" s="57">
        <f t="shared" si="126"/>
        <v>0</v>
      </c>
      <c r="N1020" s="57">
        <f t="shared" si="127"/>
        <v>0</v>
      </c>
      <c r="O1020" s="57">
        <f t="shared" si="128"/>
        <v>0</v>
      </c>
      <c r="P1020" s="57">
        <f t="shared" si="131"/>
        <v>0</v>
      </c>
      <c r="Q1020" s="57">
        <f t="shared" si="132"/>
        <v>0</v>
      </c>
      <c r="R1020" s="58">
        <f t="shared" si="129"/>
        <v>0</v>
      </c>
    </row>
    <row r="1021" spans="1:18" ht="15" hidden="1" customHeight="1" x14ac:dyDescent="0.25">
      <c r="A1021" s="100">
        <v>41022</v>
      </c>
      <c r="B1021" s="66" t="s">
        <v>73</v>
      </c>
      <c r="C1021" s="56">
        <v>1600</v>
      </c>
      <c r="D1021" s="56">
        <v>1615</v>
      </c>
      <c r="E1021" s="57" t="s">
        <v>27</v>
      </c>
      <c r="F1021" s="57" t="s">
        <v>65</v>
      </c>
      <c r="G1021" s="101">
        <v>0</v>
      </c>
      <c r="H1021" s="101">
        <v>0</v>
      </c>
      <c r="I1021" s="101">
        <v>0</v>
      </c>
      <c r="J1021" s="101">
        <v>0</v>
      </c>
      <c r="K1021" s="57">
        <f t="shared" si="130"/>
        <v>0</v>
      </c>
      <c r="L1021" s="57">
        <f t="shared" si="125"/>
        <v>0</v>
      </c>
      <c r="M1021" s="57">
        <f t="shared" si="126"/>
        <v>0</v>
      </c>
      <c r="N1021" s="57">
        <f t="shared" si="127"/>
        <v>0</v>
      </c>
      <c r="O1021" s="57">
        <f t="shared" si="128"/>
        <v>0</v>
      </c>
      <c r="P1021" s="57">
        <f t="shared" si="131"/>
        <v>0</v>
      </c>
      <c r="Q1021" s="57">
        <f t="shared" si="132"/>
        <v>0</v>
      </c>
      <c r="R1021" s="58">
        <f t="shared" si="129"/>
        <v>0</v>
      </c>
    </row>
    <row r="1022" spans="1:18" ht="15" hidden="1" customHeight="1" x14ac:dyDescent="0.25">
      <c r="A1022" s="100">
        <v>41022</v>
      </c>
      <c r="B1022" s="66" t="s">
        <v>73</v>
      </c>
      <c r="C1022" s="56">
        <v>1615</v>
      </c>
      <c r="D1022" s="56">
        <v>1630</v>
      </c>
      <c r="E1022" s="57" t="s">
        <v>27</v>
      </c>
      <c r="F1022" s="57" t="s">
        <v>65</v>
      </c>
      <c r="G1022" s="101">
        <v>0</v>
      </c>
      <c r="H1022" s="101">
        <v>0</v>
      </c>
      <c r="I1022" s="101">
        <v>0</v>
      </c>
      <c r="J1022" s="101">
        <v>0</v>
      </c>
      <c r="K1022" s="57">
        <f t="shared" si="130"/>
        <v>0</v>
      </c>
      <c r="L1022" s="57">
        <f t="shared" si="125"/>
        <v>0</v>
      </c>
      <c r="M1022" s="57">
        <f t="shared" si="126"/>
        <v>0</v>
      </c>
      <c r="N1022" s="57">
        <f t="shared" si="127"/>
        <v>0</v>
      </c>
      <c r="O1022" s="57">
        <f t="shared" si="128"/>
        <v>0</v>
      </c>
      <c r="P1022" s="57">
        <f t="shared" si="131"/>
        <v>0</v>
      </c>
      <c r="Q1022" s="57">
        <f t="shared" si="132"/>
        <v>0</v>
      </c>
      <c r="R1022" s="58">
        <f t="shared" si="129"/>
        <v>0</v>
      </c>
    </row>
    <row r="1023" spans="1:18" ht="15" hidden="1" customHeight="1" x14ac:dyDescent="0.25">
      <c r="A1023" s="100">
        <v>41022</v>
      </c>
      <c r="B1023" s="66" t="s">
        <v>73</v>
      </c>
      <c r="C1023" s="56">
        <v>1630</v>
      </c>
      <c r="D1023" s="56">
        <v>1645</v>
      </c>
      <c r="E1023" s="57" t="s">
        <v>27</v>
      </c>
      <c r="F1023" s="57" t="s">
        <v>65</v>
      </c>
      <c r="G1023" s="101">
        <v>0</v>
      </c>
      <c r="H1023" s="101">
        <v>0</v>
      </c>
      <c r="I1023" s="101">
        <v>0</v>
      </c>
      <c r="J1023" s="101">
        <v>0</v>
      </c>
      <c r="K1023" s="57">
        <f t="shared" si="130"/>
        <v>0</v>
      </c>
      <c r="L1023" s="57">
        <f t="shared" si="125"/>
        <v>0</v>
      </c>
      <c r="M1023" s="57">
        <f t="shared" si="126"/>
        <v>0</v>
      </c>
      <c r="N1023" s="57">
        <f t="shared" si="127"/>
        <v>0</v>
      </c>
      <c r="O1023" s="57">
        <f t="shared" si="128"/>
        <v>0</v>
      </c>
      <c r="P1023" s="57">
        <f t="shared" si="131"/>
        <v>0</v>
      </c>
      <c r="Q1023" s="57">
        <f t="shared" si="132"/>
        <v>0</v>
      </c>
      <c r="R1023" s="58">
        <f t="shared" si="129"/>
        <v>0</v>
      </c>
    </row>
    <row r="1024" spans="1:18" ht="15" hidden="1" customHeight="1" x14ac:dyDescent="0.25">
      <c r="A1024" s="100">
        <v>41022</v>
      </c>
      <c r="B1024" s="66" t="s">
        <v>73</v>
      </c>
      <c r="C1024" s="56">
        <v>1645</v>
      </c>
      <c r="D1024" s="56">
        <v>1700</v>
      </c>
      <c r="E1024" s="57" t="s">
        <v>27</v>
      </c>
      <c r="F1024" s="57" t="s">
        <v>65</v>
      </c>
      <c r="G1024" s="101">
        <v>0</v>
      </c>
      <c r="H1024" s="101">
        <v>0</v>
      </c>
      <c r="I1024" s="101">
        <v>0</v>
      </c>
      <c r="J1024" s="101">
        <v>0</v>
      </c>
      <c r="K1024" s="57">
        <f t="shared" si="130"/>
        <v>0</v>
      </c>
      <c r="L1024" s="57">
        <f t="shared" si="125"/>
        <v>0</v>
      </c>
      <c r="M1024" s="57">
        <f t="shared" si="126"/>
        <v>0</v>
      </c>
      <c r="N1024" s="57">
        <f t="shared" si="127"/>
        <v>0</v>
      </c>
      <c r="O1024" s="57">
        <f t="shared" si="128"/>
        <v>0</v>
      </c>
      <c r="P1024" s="57">
        <f t="shared" si="131"/>
        <v>0</v>
      </c>
      <c r="Q1024" s="57">
        <f t="shared" si="132"/>
        <v>0</v>
      </c>
      <c r="R1024" s="58">
        <f t="shared" si="129"/>
        <v>0</v>
      </c>
    </row>
    <row r="1025" spans="1:18" ht="15" hidden="1" customHeight="1" x14ac:dyDescent="0.25">
      <c r="A1025" s="100">
        <v>41022</v>
      </c>
      <c r="B1025" s="66" t="s">
        <v>73</v>
      </c>
      <c r="C1025" s="56">
        <v>1700</v>
      </c>
      <c r="D1025" s="56">
        <v>1715</v>
      </c>
      <c r="E1025" s="57" t="s">
        <v>27</v>
      </c>
      <c r="F1025" s="57" t="s">
        <v>65</v>
      </c>
      <c r="G1025" s="101">
        <v>0</v>
      </c>
      <c r="H1025" s="101">
        <v>0</v>
      </c>
      <c r="I1025" s="101">
        <v>0</v>
      </c>
      <c r="J1025" s="101">
        <v>0</v>
      </c>
      <c r="K1025" s="57">
        <f t="shared" si="130"/>
        <v>0</v>
      </c>
      <c r="L1025" s="57">
        <f t="shared" si="125"/>
        <v>0</v>
      </c>
      <c r="M1025" s="57">
        <f t="shared" si="126"/>
        <v>0</v>
      </c>
      <c r="N1025" s="57">
        <f t="shared" si="127"/>
        <v>0</v>
      </c>
      <c r="O1025" s="57">
        <f t="shared" si="128"/>
        <v>0</v>
      </c>
      <c r="P1025" s="57">
        <f t="shared" si="131"/>
        <v>0</v>
      </c>
      <c r="Q1025" s="57">
        <f t="shared" si="132"/>
        <v>0</v>
      </c>
      <c r="R1025" s="58">
        <f t="shared" si="129"/>
        <v>0</v>
      </c>
    </row>
    <row r="1026" spans="1:18" ht="15" hidden="1" customHeight="1" x14ac:dyDescent="0.25">
      <c r="A1026" s="100">
        <v>41022</v>
      </c>
      <c r="B1026" s="66" t="s">
        <v>73</v>
      </c>
      <c r="C1026" s="56">
        <v>1715</v>
      </c>
      <c r="D1026" s="56">
        <v>1730</v>
      </c>
      <c r="E1026" s="57" t="s">
        <v>27</v>
      </c>
      <c r="F1026" s="57" t="s">
        <v>65</v>
      </c>
      <c r="G1026" s="101">
        <v>0</v>
      </c>
      <c r="H1026" s="101">
        <v>0</v>
      </c>
      <c r="I1026" s="101">
        <v>0</v>
      </c>
      <c r="J1026" s="101">
        <v>0</v>
      </c>
      <c r="K1026" s="57">
        <f t="shared" si="130"/>
        <v>0</v>
      </c>
      <c r="L1026" s="57">
        <f t="shared" si="125"/>
        <v>0</v>
      </c>
      <c r="M1026" s="57">
        <f t="shared" si="126"/>
        <v>0</v>
      </c>
      <c r="N1026" s="57">
        <f t="shared" si="127"/>
        <v>0</v>
      </c>
      <c r="O1026" s="57">
        <f t="shared" si="128"/>
        <v>0</v>
      </c>
      <c r="P1026" s="57">
        <f t="shared" si="131"/>
        <v>0</v>
      </c>
      <c r="Q1026" s="57">
        <f t="shared" si="132"/>
        <v>0</v>
      </c>
      <c r="R1026" s="58">
        <f t="shared" si="129"/>
        <v>0</v>
      </c>
    </row>
    <row r="1027" spans="1:18" ht="15" hidden="1" customHeight="1" x14ac:dyDescent="0.25">
      <c r="A1027" s="100">
        <v>41022</v>
      </c>
      <c r="B1027" s="66" t="s">
        <v>73</v>
      </c>
      <c r="C1027" s="56">
        <v>1730</v>
      </c>
      <c r="D1027" s="56">
        <v>1745</v>
      </c>
      <c r="E1027" s="57" t="s">
        <v>27</v>
      </c>
      <c r="F1027" s="57" t="s">
        <v>65</v>
      </c>
      <c r="G1027" s="101">
        <v>0</v>
      </c>
      <c r="H1027" s="101">
        <v>0</v>
      </c>
      <c r="I1027" s="101">
        <v>0</v>
      </c>
      <c r="J1027" s="101">
        <v>0</v>
      </c>
      <c r="K1027" s="57">
        <f t="shared" si="130"/>
        <v>0</v>
      </c>
      <c r="L1027" s="57">
        <f t="shared" si="125"/>
        <v>0</v>
      </c>
      <c r="M1027" s="57">
        <f t="shared" si="126"/>
        <v>0</v>
      </c>
      <c r="N1027" s="57">
        <f t="shared" si="127"/>
        <v>0</v>
      </c>
      <c r="O1027" s="57">
        <f t="shared" si="128"/>
        <v>0</v>
      </c>
      <c r="P1027" s="57">
        <f t="shared" si="131"/>
        <v>0</v>
      </c>
      <c r="Q1027" s="57">
        <f t="shared" si="132"/>
        <v>0</v>
      </c>
      <c r="R1027" s="58">
        <f t="shared" si="129"/>
        <v>0</v>
      </c>
    </row>
    <row r="1028" spans="1:18" ht="15" hidden="1" customHeight="1" x14ac:dyDescent="0.25">
      <c r="A1028" s="100">
        <v>41022</v>
      </c>
      <c r="B1028" s="66" t="s">
        <v>73</v>
      </c>
      <c r="C1028" s="56">
        <v>1745</v>
      </c>
      <c r="D1028" s="56">
        <v>1800</v>
      </c>
      <c r="E1028" s="57" t="s">
        <v>27</v>
      </c>
      <c r="F1028" s="57" t="s">
        <v>65</v>
      </c>
      <c r="G1028" s="101">
        <v>0</v>
      </c>
      <c r="H1028" s="101">
        <v>0</v>
      </c>
      <c r="I1028" s="101">
        <v>0</v>
      </c>
      <c r="J1028" s="101">
        <v>0</v>
      </c>
      <c r="K1028" s="57">
        <f t="shared" si="130"/>
        <v>0</v>
      </c>
      <c r="L1028" s="57">
        <f t="shared" si="125"/>
        <v>0</v>
      </c>
      <c r="M1028" s="57">
        <f t="shared" si="126"/>
        <v>0</v>
      </c>
      <c r="N1028" s="57">
        <f t="shared" si="127"/>
        <v>0</v>
      </c>
      <c r="O1028" s="57">
        <f t="shared" si="128"/>
        <v>0</v>
      </c>
      <c r="P1028" s="57">
        <f t="shared" si="131"/>
        <v>0</v>
      </c>
      <c r="Q1028" s="57">
        <f t="shared" si="132"/>
        <v>0</v>
      </c>
      <c r="R1028" s="58">
        <f t="shared" si="129"/>
        <v>0</v>
      </c>
    </row>
    <row r="1029" spans="1:18" ht="15" hidden="1" customHeight="1" x14ac:dyDescent="0.25">
      <c r="A1029" s="100">
        <v>41022</v>
      </c>
      <c r="B1029" s="66" t="s">
        <v>73</v>
      </c>
      <c r="C1029" s="56">
        <v>1800</v>
      </c>
      <c r="D1029" s="56">
        <v>1815</v>
      </c>
      <c r="E1029" s="57" t="s">
        <v>27</v>
      </c>
      <c r="F1029" s="57" t="s">
        <v>65</v>
      </c>
      <c r="G1029" s="101">
        <v>0</v>
      </c>
      <c r="H1029" s="101">
        <v>0</v>
      </c>
      <c r="I1029" s="101">
        <v>0</v>
      </c>
      <c r="J1029" s="101">
        <v>0</v>
      </c>
      <c r="K1029" s="57">
        <f t="shared" si="130"/>
        <v>0</v>
      </c>
      <c r="L1029" s="57">
        <f t="shared" si="125"/>
        <v>0</v>
      </c>
      <c r="M1029" s="57">
        <f t="shared" si="126"/>
        <v>0</v>
      </c>
      <c r="N1029" s="57">
        <f t="shared" si="127"/>
        <v>0</v>
      </c>
      <c r="O1029" s="57">
        <f t="shared" si="128"/>
        <v>0</v>
      </c>
      <c r="P1029" s="57">
        <f t="shared" si="131"/>
        <v>0</v>
      </c>
      <c r="Q1029" s="57">
        <f t="shared" si="132"/>
        <v>0</v>
      </c>
      <c r="R1029" s="58">
        <f t="shared" si="129"/>
        <v>0</v>
      </c>
    </row>
    <row r="1030" spans="1:18" ht="15" hidden="1" customHeight="1" x14ac:dyDescent="0.25">
      <c r="A1030" s="100">
        <v>41022</v>
      </c>
      <c r="B1030" s="66" t="s">
        <v>73</v>
      </c>
      <c r="C1030" s="56">
        <v>1815</v>
      </c>
      <c r="D1030" s="56">
        <v>1830</v>
      </c>
      <c r="E1030" s="57" t="s">
        <v>27</v>
      </c>
      <c r="F1030" s="57" t="s">
        <v>65</v>
      </c>
      <c r="G1030" s="101">
        <v>0</v>
      </c>
      <c r="H1030" s="101">
        <v>0</v>
      </c>
      <c r="I1030" s="101">
        <v>0</v>
      </c>
      <c r="J1030" s="101">
        <v>0</v>
      </c>
      <c r="K1030" s="57">
        <f t="shared" si="130"/>
        <v>0</v>
      </c>
      <c r="L1030" s="57">
        <f t="shared" si="125"/>
        <v>0</v>
      </c>
      <c r="M1030" s="57">
        <f t="shared" si="126"/>
        <v>0</v>
      </c>
      <c r="N1030" s="57">
        <f t="shared" si="127"/>
        <v>0</v>
      </c>
      <c r="O1030" s="57">
        <f t="shared" si="128"/>
        <v>0</v>
      </c>
      <c r="P1030" s="57">
        <f t="shared" si="131"/>
        <v>0</v>
      </c>
      <c r="Q1030" s="57">
        <f t="shared" si="132"/>
        <v>0</v>
      </c>
      <c r="R1030" s="58">
        <f t="shared" si="129"/>
        <v>0</v>
      </c>
    </row>
    <row r="1031" spans="1:18" ht="15" hidden="1" customHeight="1" x14ac:dyDescent="0.25">
      <c r="A1031" s="100">
        <v>41022</v>
      </c>
      <c r="B1031" s="66" t="s">
        <v>73</v>
      </c>
      <c r="C1031" s="56">
        <v>1830</v>
      </c>
      <c r="D1031" s="56">
        <v>1845</v>
      </c>
      <c r="E1031" s="57" t="s">
        <v>27</v>
      </c>
      <c r="F1031" s="57" t="s">
        <v>65</v>
      </c>
      <c r="G1031" s="101">
        <v>0</v>
      </c>
      <c r="H1031" s="101">
        <v>0</v>
      </c>
      <c r="I1031" s="101">
        <v>0</v>
      </c>
      <c r="J1031" s="101">
        <v>0</v>
      </c>
      <c r="K1031" s="57">
        <f t="shared" si="130"/>
        <v>0</v>
      </c>
      <c r="L1031" s="57">
        <f t="shared" si="125"/>
        <v>0</v>
      </c>
      <c r="M1031" s="57">
        <f t="shared" si="126"/>
        <v>0</v>
      </c>
      <c r="N1031" s="57">
        <f t="shared" si="127"/>
        <v>0</v>
      </c>
      <c r="O1031" s="57">
        <f t="shared" si="128"/>
        <v>0</v>
      </c>
      <c r="P1031" s="57">
        <f t="shared" si="131"/>
        <v>0</v>
      </c>
      <c r="Q1031" s="57">
        <f t="shared" si="132"/>
        <v>0</v>
      </c>
      <c r="R1031" s="58">
        <f t="shared" si="129"/>
        <v>0</v>
      </c>
    </row>
    <row r="1032" spans="1:18" ht="15" hidden="1" customHeight="1" x14ac:dyDescent="0.25">
      <c r="A1032" s="100">
        <v>41022</v>
      </c>
      <c r="B1032" s="66" t="s">
        <v>73</v>
      </c>
      <c r="C1032" s="56">
        <v>1845</v>
      </c>
      <c r="D1032" s="56">
        <v>1900</v>
      </c>
      <c r="E1032" s="57" t="s">
        <v>27</v>
      </c>
      <c r="F1032" s="57" t="s">
        <v>65</v>
      </c>
      <c r="G1032" s="101">
        <v>0</v>
      </c>
      <c r="H1032" s="101">
        <v>0</v>
      </c>
      <c r="I1032" s="101">
        <v>0</v>
      </c>
      <c r="J1032" s="101">
        <v>0</v>
      </c>
      <c r="K1032" s="57">
        <f t="shared" si="130"/>
        <v>0</v>
      </c>
      <c r="L1032" s="57">
        <f t="shared" si="125"/>
        <v>0</v>
      </c>
      <c r="M1032" s="57">
        <f t="shared" si="126"/>
        <v>0</v>
      </c>
      <c r="N1032" s="57">
        <f t="shared" si="127"/>
        <v>0</v>
      </c>
      <c r="O1032" s="57">
        <f t="shared" si="128"/>
        <v>0</v>
      </c>
      <c r="P1032" s="57">
        <f t="shared" si="131"/>
        <v>0</v>
      </c>
      <c r="Q1032" s="57">
        <f t="shared" si="132"/>
        <v>0</v>
      </c>
      <c r="R1032" s="58">
        <f t="shared" si="129"/>
        <v>0</v>
      </c>
    </row>
    <row r="1033" spans="1:18" ht="15" hidden="1" customHeight="1" x14ac:dyDescent="0.25">
      <c r="A1033" s="100">
        <v>41022</v>
      </c>
      <c r="B1033" s="66" t="s">
        <v>73</v>
      </c>
      <c r="C1033" s="56">
        <v>1900</v>
      </c>
      <c r="D1033" s="56">
        <v>1915</v>
      </c>
      <c r="E1033" s="57" t="s">
        <v>27</v>
      </c>
      <c r="F1033" s="57" t="s">
        <v>65</v>
      </c>
      <c r="G1033" s="101">
        <v>0</v>
      </c>
      <c r="H1033" s="101">
        <v>0</v>
      </c>
      <c r="I1033" s="101">
        <v>0</v>
      </c>
      <c r="J1033" s="101">
        <v>0</v>
      </c>
      <c r="K1033" s="57">
        <f t="shared" si="130"/>
        <v>0</v>
      </c>
      <c r="L1033" s="57">
        <f t="shared" si="125"/>
        <v>0</v>
      </c>
      <c r="M1033" s="57">
        <f t="shared" si="126"/>
        <v>0</v>
      </c>
      <c r="N1033" s="57">
        <f t="shared" si="127"/>
        <v>0</v>
      </c>
      <c r="O1033" s="57">
        <f t="shared" si="128"/>
        <v>0</v>
      </c>
      <c r="P1033" s="57">
        <f t="shared" si="131"/>
        <v>0</v>
      </c>
      <c r="Q1033" s="57">
        <f t="shared" si="132"/>
        <v>0</v>
      </c>
      <c r="R1033" s="58">
        <f t="shared" si="129"/>
        <v>0</v>
      </c>
    </row>
    <row r="1034" spans="1:18" ht="15" hidden="1" customHeight="1" x14ac:dyDescent="0.25">
      <c r="A1034" s="100">
        <v>41022</v>
      </c>
      <c r="B1034" s="66" t="s">
        <v>73</v>
      </c>
      <c r="C1034" s="56">
        <v>1915</v>
      </c>
      <c r="D1034" s="56">
        <v>1930</v>
      </c>
      <c r="E1034" s="57" t="s">
        <v>27</v>
      </c>
      <c r="F1034" s="57" t="s">
        <v>65</v>
      </c>
      <c r="G1034" s="101">
        <v>0</v>
      </c>
      <c r="H1034" s="101">
        <v>0</v>
      </c>
      <c r="I1034" s="101">
        <v>0</v>
      </c>
      <c r="J1034" s="101">
        <v>0</v>
      </c>
      <c r="K1034" s="57">
        <f t="shared" si="130"/>
        <v>0</v>
      </c>
      <c r="L1034" s="57">
        <f t="shared" si="125"/>
        <v>0</v>
      </c>
      <c r="M1034" s="57">
        <f t="shared" si="126"/>
        <v>0</v>
      </c>
      <c r="N1034" s="57">
        <f t="shared" si="127"/>
        <v>0</v>
      </c>
      <c r="O1034" s="57">
        <f t="shared" si="128"/>
        <v>0</v>
      </c>
      <c r="P1034" s="57">
        <f t="shared" si="131"/>
        <v>0</v>
      </c>
      <c r="Q1034" s="57">
        <f t="shared" si="132"/>
        <v>0</v>
      </c>
      <c r="R1034" s="58">
        <f t="shared" si="129"/>
        <v>0</v>
      </c>
    </row>
    <row r="1035" spans="1:18" ht="15" hidden="1" customHeight="1" x14ac:dyDescent="0.25">
      <c r="A1035" s="100">
        <v>41022</v>
      </c>
      <c r="B1035" s="66" t="s">
        <v>73</v>
      </c>
      <c r="C1035" s="56">
        <v>1930</v>
      </c>
      <c r="D1035" s="56">
        <v>1945</v>
      </c>
      <c r="E1035" s="57" t="s">
        <v>27</v>
      </c>
      <c r="F1035" s="57" t="s">
        <v>65</v>
      </c>
      <c r="G1035" s="101">
        <v>0</v>
      </c>
      <c r="H1035" s="101">
        <v>0</v>
      </c>
      <c r="I1035" s="101">
        <v>0</v>
      </c>
      <c r="J1035" s="101">
        <v>0</v>
      </c>
      <c r="K1035" s="57">
        <f t="shared" si="130"/>
        <v>0</v>
      </c>
      <c r="L1035" s="57">
        <f t="shared" si="125"/>
        <v>0</v>
      </c>
      <c r="M1035" s="57">
        <f t="shared" si="126"/>
        <v>0</v>
      </c>
      <c r="N1035" s="57">
        <f t="shared" si="127"/>
        <v>0</v>
      </c>
      <c r="O1035" s="57">
        <f t="shared" si="128"/>
        <v>0</v>
      </c>
      <c r="P1035" s="57">
        <f t="shared" si="131"/>
        <v>0</v>
      </c>
      <c r="Q1035" s="57">
        <f t="shared" si="132"/>
        <v>0</v>
      </c>
      <c r="R1035" s="58">
        <f t="shared" si="129"/>
        <v>0</v>
      </c>
    </row>
    <row r="1036" spans="1:18" ht="15" hidden="1" customHeight="1" x14ac:dyDescent="0.25">
      <c r="A1036" s="100">
        <v>41022</v>
      </c>
      <c r="B1036" s="66" t="s">
        <v>73</v>
      </c>
      <c r="C1036" s="56">
        <v>1945</v>
      </c>
      <c r="D1036" s="56">
        <v>2000</v>
      </c>
      <c r="E1036" s="57" t="s">
        <v>27</v>
      </c>
      <c r="F1036" s="57" t="s">
        <v>65</v>
      </c>
      <c r="G1036" s="101">
        <v>0</v>
      </c>
      <c r="H1036" s="101">
        <v>0</v>
      </c>
      <c r="I1036" s="101">
        <v>0</v>
      </c>
      <c r="J1036" s="101">
        <v>0</v>
      </c>
      <c r="K1036" s="57">
        <f t="shared" si="130"/>
        <v>0</v>
      </c>
      <c r="L1036" s="57">
        <f t="shared" si="125"/>
        <v>0</v>
      </c>
      <c r="M1036" s="57">
        <f t="shared" si="126"/>
        <v>0</v>
      </c>
      <c r="N1036" s="57">
        <f t="shared" si="127"/>
        <v>0</v>
      </c>
      <c r="O1036" s="57">
        <f t="shared" si="128"/>
        <v>0</v>
      </c>
      <c r="P1036" s="57">
        <f t="shared" si="131"/>
        <v>0</v>
      </c>
      <c r="Q1036" s="57">
        <f t="shared" si="132"/>
        <v>0</v>
      </c>
      <c r="R1036" s="58">
        <f t="shared" si="129"/>
        <v>0</v>
      </c>
    </row>
    <row r="1037" spans="1:18" ht="15" hidden="1" customHeight="1" x14ac:dyDescent="0.25">
      <c r="A1037" s="102">
        <v>41022</v>
      </c>
      <c r="B1037" s="59" t="s">
        <v>73</v>
      </c>
      <c r="C1037" s="60">
        <v>500</v>
      </c>
      <c r="D1037" s="60">
        <v>515</v>
      </c>
      <c r="E1037" s="31" t="s">
        <v>29</v>
      </c>
      <c r="F1037" s="31" t="s">
        <v>66</v>
      </c>
      <c r="G1037" s="103">
        <v>0</v>
      </c>
      <c r="H1037" s="103">
        <v>0</v>
      </c>
      <c r="I1037" s="103">
        <v>0</v>
      </c>
      <c r="J1037" s="103">
        <v>0</v>
      </c>
      <c r="K1037" s="31">
        <f t="shared" si="130"/>
        <v>0</v>
      </c>
      <c r="L1037" s="31">
        <f t="shared" si="125"/>
        <v>0</v>
      </c>
      <c r="M1037" s="31">
        <f t="shared" si="126"/>
        <v>0</v>
      </c>
      <c r="N1037" s="31">
        <f t="shared" si="127"/>
        <v>0</v>
      </c>
      <c r="O1037" s="31">
        <f t="shared" si="128"/>
        <v>0</v>
      </c>
      <c r="P1037" s="31">
        <f t="shared" si="131"/>
        <v>0</v>
      </c>
      <c r="Q1037" s="31">
        <f t="shared" si="132"/>
        <v>0</v>
      </c>
      <c r="R1037" s="61">
        <f>O1037</f>
        <v>0</v>
      </c>
    </row>
    <row r="1038" spans="1:18" ht="15" hidden="1" customHeight="1" x14ac:dyDescent="0.25">
      <c r="A1038" s="102">
        <v>41022</v>
      </c>
      <c r="B1038" s="59" t="s">
        <v>73</v>
      </c>
      <c r="C1038" s="60">
        <v>515</v>
      </c>
      <c r="D1038" s="60">
        <v>530</v>
      </c>
      <c r="E1038" s="31" t="s">
        <v>29</v>
      </c>
      <c r="F1038" s="31" t="s">
        <v>66</v>
      </c>
      <c r="G1038" s="103">
        <v>0</v>
      </c>
      <c r="H1038" s="103">
        <v>0</v>
      </c>
      <c r="I1038" s="103">
        <v>0</v>
      </c>
      <c r="J1038" s="103">
        <v>0</v>
      </c>
      <c r="K1038" s="31">
        <f t="shared" si="130"/>
        <v>0</v>
      </c>
      <c r="L1038" s="31">
        <f t="shared" si="125"/>
        <v>0</v>
      </c>
      <c r="M1038" s="31">
        <f t="shared" si="126"/>
        <v>0</v>
      </c>
      <c r="N1038" s="31">
        <f t="shared" si="127"/>
        <v>0</v>
      </c>
      <c r="O1038" s="31">
        <f t="shared" si="128"/>
        <v>0</v>
      </c>
      <c r="P1038" s="31">
        <f t="shared" si="131"/>
        <v>0</v>
      </c>
      <c r="Q1038" s="31">
        <f t="shared" si="132"/>
        <v>0</v>
      </c>
      <c r="R1038" s="61">
        <f t="shared" ref="R1038:R1096" si="133">O1038</f>
        <v>0</v>
      </c>
    </row>
    <row r="1039" spans="1:18" ht="15" hidden="1" customHeight="1" x14ac:dyDescent="0.25">
      <c r="A1039" s="102">
        <v>41022</v>
      </c>
      <c r="B1039" s="59" t="s">
        <v>73</v>
      </c>
      <c r="C1039" s="60">
        <v>530</v>
      </c>
      <c r="D1039" s="60">
        <v>545</v>
      </c>
      <c r="E1039" s="31" t="s">
        <v>29</v>
      </c>
      <c r="F1039" s="31" t="s">
        <v>66</v>
      </c>
      <c r="G1039" s="103">
        <v>0</v>
      </c>
      <c r="H1039" s="103">
        <v>0</v>
      </c>
      <c r="I1039" s="103">
        <v>0</v>
      </c>
      <c r="J1039" s="103">
        <v>0</v>
      </c>
      <c r="K1039" s="31">
        <f t="shared" si="130"/>
        <v>0</v>
      </c>
      <c r="L1039" s="31">
        <f t="shared" si="125"/>
        <v>0</v>
      </c>
      <c r="M1039" s="31">
        <f t="shared" si="126"/>
        <v>0</v>
      </c>
      <c r="N1039" s="31">
        <f t="shared" si="127"/>
        <v>0</v>
      </c>
      <c r="O1039" s="31">
        <f t="shared" si="128"/>
        <v>0</v>
      </c>
      <c r="P1039" s="31">
        <f t="shared" si="131"/>
        <v>0</v>
      </c>
      <c r="Q1039" s="31">
        <f t="shared" si="132"/>
        <v>0</v>
      </c>
      <c r="R1039" s="61">
        <f t="shared" si="133"/>
        <v>0</v>
      </c>
    </row>
    <row r="1040" spans="1:18" ht="15" hidden="1" customHeight="1" x14ac:dyDescent="0.25">
      <c r="A1040" s="102">
        <v>41022</v>
      </c>
      <c r="B1040" s="59" t="s">
        <v>73</v>
      </c>
      <c r="C1040" s="60">
        <v>545</v>
      </c>
      <c r="D1040" s="60">
        <v>600</v>
      </c>
      <c r="E1040" s="31" t="s">
        <v>29</v>
      </c>
      <c r="F1040" s="31" t="s">
        <v>66</v>
      </c>
      <c r="G1040" s="103">
        <v>0</v>
      </c>
      <c r="H1040" s="103">
        <v>0</v>
      </c>
      <c r="I1040" s="103">
        <v>0</v>
      </c>
      <c r="J1040" s="103">
        <v>0</v>
      </c>
      <c r="K1040" s="31">
        <f t="shared" si="130"/>
        <v>0</v>
      </c>
      <c r="L1040" s="31">
        <f t="shared" si="125"/>
        <v>0</v>
      </c>
      <c r="M1040" s="31">
        <f t="shared" si="126"/>
        <v>0</v>
      </c>
      <c r="N1040" s="31">
        <f t="shared" si="127"/>
        <v>0</v>
      </c>
      <c r="O1040" s="31">
        <f t="shared" si="128"/>
        <v>0</v>
      </c>
      <c r="P1040" s="31">
        <f t="shared" si="131"/>
        <v>0</v>
      </c>
      <c r="Q1040" s="31">
        <f t="shared" si="132"/>
        <v>0</v>
      </c>
      <c r="R1040" s="61">
        <f t="shared" si="133"/>
        <v>0</v>
      </c>
    </row>
    <row r="1041" spans="1:18" ht="15" hidden="1" customHeight="1" x14ac:dyDescent="0.25">
      <c r="A1041" s="102">
        <v>41022</v>
      </c>
      <c r="B1041" s="59" t="s">
        <v>73</v>
      </c>
      <c r="C1041" s="60">
        <v>600</v>
      </c>
      <c r="D1041" s="60">
        <v>615</v>
      </c>
      <c r="E1041" s="31" t="s">
        <v>29</v>
      </c>
      <c r="F1041" s="31" t="s">
        <v>66</v>
      </c>
      <c r="G1041" s="103">
        <v>0</v>
      </c>
      <c r="H1041" s="103">
        <v>0</v>
      </c>
      <c r="I1041" s="103">
        <v>0</v>
      </c>
      <c r="J1041" s="103">
        <v>0</v>
      </c>
      <c r="K1041" s="31">
        <f t="shared" si="130"/>
        <v>0</v>
      </c>
      <c r="L1041" s="31">
        <f t="shared" ref="L1041:L1096" si="134">ROUNDUP(G1041*$C$3,0)</f>
        <v>0</v>
      </c>
      <c r="M1041" s="31">
        <f t="shared" ref="M1041:M1096" si="135">ROUNDUP($C$7*H1041,0)</f>
        <v>0</v>
      </c>
      <c r="N1041" s="31">
        <f t="shared" ref="N1041:N1096" si="136">ROUNDUP(I1041*$C$10,0)</f>
        <v>0</v>
      </c>
      <c r="O1041" s="31">
        <f t="shared" ref="O1041:O1096" si="137">ROUNDUP(J1041*$C$11,0)</f>
        <v>0</v>
      </c>
      <c r="P1041" s="31">
        <f t="shared" si="131"/>
        <v>0</v>
      </c>
      <c r="Q1041" s="31">
        <f t="shared" si="132"/>
        <v>0</v>
      </c>
      <c r="R1041" s="61">
        <f t="shared" si="133"/>
        <v>0</v>
      </c>
    </row>
    <row r="1042" spans="1:18" ht="15" hidden="1" customHeight="1" x14ac:dyDescent="0.25">
      <c r="A1042" s="102">
        <v>41022</v>
      </c>
      <c r="B1042" s="59" t="s">
        <v>73</v>
      </c>
      <c r="C1042" s="60">
        <v>615</v>
      </c>
      <c r="D1042" s="60">
        <v>630</v>
      </c>
      <c r="E1042" s="31" t="s">
        <v>29</v>
      </c>
      <c r="F1042" s="31" t="s">
        <v>66</v>
      </c>
      <c r="G1042" s="103">
        <v>0</v>
      </c>
      <c r="H1042" s="103">
        <v>0</v>
      </c>
      <c r="I1042" s="103">
        <v>0</v>
      </c>
      <c r="J1042" s="103">
        <v>0</v>
      </c>
      <c r="K1042" s="31">
        <f t="shared" si="130"/>
        <v>0</v>
      </c>
      <c r="L1042" s="31">
        <f t="shared" si="134"/>
        <v>0</v>
      </c>
      <c r="M1042" s="31">
        <f t="shared" si="135"/>
        <v>0</v>
      </c>
      <c r="N1042" s="31">
        <f t="shared" si="136"/>
        <v>0</v>
      </c>
      <c r="O1042" s="31">
        <f t="shared" si="137"/>
        <v>0</v>
      </c>
      <c r="P1042" s="31">
        <f t="shared" si="131"/>
        <v>0</v>
      </c>
      <c r="Q1042" s="31">
        <f t="shared" si="132"/>
        <v>0</v>
      </c>
      <c r="R1042" s="61">
        <f t="shared" si="133"/>
        <v>0</v>
      </c>
    </row>
    <row r="1043" spans="1:18" ht="15" hidden="1" customHeight="1" x14ac:dyDescent="0.25">
      <c r="A1043" s="102">
        <v>41022</v>
      </c>
      <c r="B1043" s="59" t="s">
        <v>73</v>
      </c>
      <c r="C1043" s="60">
        <v>630</v>
      </c>
      <c r="D1043" s="60">
        <v>645</v>
      </c>
      <c r="E1043" s="31" t="s">
        <v>29</v>
      </c>
      <c r="F1043" s="31" t="s">
        <v>66</v>
      </c>
      <c r="G1043" s="103">
        <v>0</v>
      </c>
      <c r="H1043" s="103">
        <v>0</v>
      </c>
      <c r="I1043" s="103">
        <v>0</v>
      </c>
      <c r="J1043" s="103">
        <v>0</v>
      </c>
      <c r="K1043" s="31">
        <f t="shared" si="130"/>
        <v>0</v>
      </c>
      <c r="L1043" s="31">
        <f t="shared" si="134"/>
        <v>0</v>
      </c>
      <c r="M1043" s="31">
        <f t="shared" si="135"/>
        <v>0</v>
      </c>
      <c r="N1043" s="31">
        <f t="shared" si="136"/>
        <v>0</v>
      </c>
      <c r="O1043" s="31">
        <f t="shared" si="137"/>
        <v>0</v>
      </c>
      <c r="P1043" s="31">
        <f t="shared" si="131"/>
        <v>0</v>
      </c>
      <c r="Q1043" s="31">
        <f t="shared" si="132"/>
        <v>0</v>
      </c>
      <c r="R1043" s="61">
        <f t="shared" si="133"/>
        <v>0</v>
      </c>
    </row>
    <row r="1044" spans="1:18" ht="15" hidden="1" customHeight="1" x14ac:dyDescent="0.25">
      <c r="A1044" s="102">
        <v>41022</v>
      </c>
      <c r="B1044" s="59" t="s">
        <v>73</v>
      </c>
      <c r="C1044" s="60">
        <v>645</v>
      </c>
      <c r="D1044" s="60">
        <v>700</v>
      </c>
      <c r="E1044" s="31" t="s">
        <v>29</v>
      </c>
      <c r="F1044" s="31" t="s">
        <v>66</v>
      </c>
      <c r="G1044" s="103">
        <v>0</v>
      </c>
      <c r="H1044" s="103">
        <v>0</v>
      </c>
      <c r="I1044" s="103">
        <v>0</v>
      </c>
      <c r="J1044" s="103">
        <v>0</v>
      </c>
      <c r="K1044" s="31">
        <f t="shared" si="130"/>
        <v>0</v>
      </c>
      <c r="L1044" s="31">
        <f t="shared" si="134"/>
        <v>0</v>
      </c>
      <c r="M1044" s="31">
        <f t="shared" si="135"/>
        <v>0</v>
      </c>
      <c r="N1044" s="31">
        <f t="shared" si="136"/>
        <v>0</v>
      </c>
      <c r="O1044" s="31">
        <f t="shared" si="137"/>
        <v>0</v>
      </c>
      <c r="P1044" s="31">
        <f t="shared" si="131"/>
        <v>0</v>
      </c>
      <c r="Q1044" s="31">
        <f t="shared" si="132"/>
        <v>0</v>
      </c>
      <c r="R1044" s="61">
        <f t="shared" si="133"/>
        <v>0</v>
      </c>
    </row>
    <row r="1045" spans="1:18" ht="15" hidden="1" customHeight="1" x14ac:dyDescent="0.25">
      <c r="A1045" s="102">
        <v>41022</v>
      </c>
      <c r="B1045" s="59" t="s">
        <v>73</v>
      </c>
      <c r="C1045" s="60">
        <v>700</v>
      </c>
      <c r="D1045" s="60">
        <v>715</v>
      </c>
      <c r="E1045" s="31" t="s">
        <v>29</v>
      </c>
      <c r="F1045" s="31" t="s">
        <v>66</v>
      </c>
      <c r="G1045" s="103">
        <v>0</v>
      </c>
      <c r="H1045" s="103">
        <v>0</v>
      </c>
      <c r="I1045" s="103">
        <v>0</v>
      </c>
      <c r="J1045" s="103">
        <v>0</v>
      </c>
      <c r="K1045" s="31">
        <f t="shared" si="130"/>
        <v>0</v>
      </c>
      <c r="L1045" s="31">
        <f t="shared" si="134"/>
        <v>0</v>
      </c>
      <c r="M1045" s="31">
        <f t="shared" si="135"/>
        <v>0</v>
      </c>
      <c r="N1045" s="31">
        <f t="shared" si="136"/>
        <v>0</v>
      </c>
      <c r="O1045" s="31">
        <f t="shared" si="137"/>
        <v>0</v>
      </c>
      <c r="P1045" s="31">
        <f t="shared" si="131"/>
        <v>0</v>
      </c>
      <c r="Q1045" s="31">
        <f t="shared" si="132"/>
        <v>0</v>
      </c>
      <c r="R1045" s="61">
        <f t="shared" si="133"/>
        <v>0</v>
      </c>
    </row>
    <row r="1046" spans="1:18" ht="15" hidden="1" customHeight="1" x14ac:dyDescent="0.25">
      <c r="A1046" s="102">
        <v>41022</v>
      </c>
      <c r="B1046" s="59" t="s">
        <v>73</v>
      </c>
      <c r="C1046" s="60">
        <v>715</v>
      </c>
      <c r="D1046" s="60">
        <v>730</v>
      </c>
      <c r="E1046" s="31" t="s">
        <v>29</v>
      </c>
      <c r="F1046" s="31" t="s">
        <v>66</v>
      </c>
      <c r="G1046" s="103">
        <v>0</v>
      </c>
      <c r="H1046" s="103">
        <v>0</v>
      </c>
      <c r="I1046" s="103">
        <v>0</v>
      </c>
      <c r="J1046" s="103">
        <v>0</v>
      </c>
      <c r="K1046" s="31">
        <f t="shared" si="130"/>
        <v>0</v>
      </c>
      <c r="L1046" s="31">
        <f t="shared" si="134"/>
        <v>0</v>
      </c>
      <c r="M1046" s="31">
        <f t="shared" si="135"/>
        <v>0</v>
      </c>
      <c r="N1046" s="31">
        <f t="shared" si="136"/>
        <v>0</v>
      </c>
      <c r="O1046" s="31">
        <f t="shared" si="137"/>
        <v>0</v>
      </c>
      <c r="P1046" s="31">
        <f t="shared" si="131"/>
        <v>0</v>
      </c>
      <c r="Q1046" s="31">
        <f t="shared" si="132"/>
        <v>0</v>
      </c>
      <c r="R1046" s="61">
        <f t="shared" si="133"/>
        <v>0</v>
      </c>
    </row>
    <row r="1047" spans="1:18" ht="15" hidden="1" customHeight="1" x14ac:dyDescent="0.25">
      <c r="A1047" s="102">
        <v>41022</v>
      </c>
      <c r="B1047" s="59" t="s">
        <v>73</v>
      </c>
      <c r="C1047" s="60">
        <v>730</v>
      </c>
      <c r="D1047" s="60">
        <v>745</v>
      </c>
      <c r="E1047" s="31" t="s">
        <v>29</v>
      </c>
      <c r="F1047" s="31" t="s">
        <v>66</v>
      </c>
      <c r="G1047" s="103">
        <v>0</v>
      </c>
      <c r="H1047" s="103">
        <v>0</v>
      </c>
      <c r="I1047" s="103">
        <v>0</v>
      </c>
      <c r="J1047" s="103">
        <v>0</v>
      </c>
      <c r="K1047" s="31">
        <f t="shared" si="130"/>
        <v>0</v>
      </c>
      <c r="L1047" s="31">
        <f t="shared" si="134"/>
        <v>0</v>
      </c>
      <c r="M1047" s="31">
        <f t="shared" si="135"/>
        <v>0</v>
      </c>
      <c r="N1047" s="31">
        <f t="shared" si="136"/>
        <v>0</v>
      </c>
      <c r="O1047" s="31">
        <f t="shared" si="137"/>
        <v>0</v>
      </c>
      <c r="P1047" s="31">
        <f t="shared" si="131"/>
        <v>0</v>
      </c>
      <c r="Q1047" s="31">
        <f t="shared" si="132"/>
        <v>0</v>
      </c>
      <c r="R1047" s="61">
        <f t="shared" si="133"/>
        <v>0</v>
      </c>
    </row>
    <row r="1048" spans="1:18" ht="15" hidden="1" customHeight="1" x14ac:dyDescent="0.25">
      <c r="A1048" s="102">
        <v>41022</v>
      </c>
      <c r="B1048" s="59" t="s">
        <v>73</v>
      </c>
      <c r="C1048" s="60">
        <v>745</v>
      </c>
      <c r="D1048" s="60">
        <v>800</v>
      </c>
      <c r="E1048" s="31" t="s">
        <v>29</v>
      </c>
      <c r="F1048" s="31" t="s">
        <v>66</v>
      </c>
      <c r="G1048" s="103">
        <v>0</v>
      </c>
      <c r="H1048" s="103">
        <v>0</v>
      </c>
      <c r="I1048" s="103">
        <v>0</v>
      </c>
      <c r="J1048" s="103">
        <v>0</v>
      </c>
      <c r="K1048" s="31">
        <f t="shared" si="130"/>
        <v>0</v>
      </c>
      <c r="L1048" s="31">
        <f t="shared" si="134"/>
        <v>0</v>
      </c>
      <c r="M1048" s="31">
        <f t="shared" si="135"/>
        <v>0</v>
      </c>
      <c r="N1048" s="31">
        <f t="shared" si="136"/>
        <v>0</v>
      </c>
      <c r="O1048" s="31">
        <f t="shared" si="137"/>
        <v>0</v>
      </c>
      <c r="P1048" s="31">
        <f t="shared" si="131"/>
        <v>0</v>
      </c>
      <c r="Q1048" s="31">
        <f t="shared" si="132"/>
        <v>0</v>
      </c>
      <c r="R1048" s="61">
        <f t="shared" si="133"/>
        <v>0</v>
      </c>
    </row>
    <row r="1049" spans="1:18" ht="15" hidden="1" customHeight="1" x14ac:dyDescent="0.25">
      <c r="A1049" s="102">
        <v>41022</v>
      </c>
      <c r="B1049" s="59" t="s">
        <v>73</v>
      </c>
      <c r="C1049" s="60">
        <v>800</v>
      </c>
      <c r="D1049" s="60">
        <v>815</v>
      </c>
      <c r="E1049" s="31" t="s">
        <v>29</v>
      </c>
      <c r="F1049" s="31" t="s">
        <v>66</v>
      </c>
      <c r="G1049" s="103">
        <v>0</v>
      </c>
      <c r="H1049" s="103">
        <v>0</v>
      </c>
      <c r="I1049" s="103">
        <v>0</v>
      </c>
      <c r="J1049" s="103">
        <v>0</v>
      </c>
      <c r="K1049" s="31">
        <f t="shared" ref="K1049:K1096" si="138">SUM(G1049:J1049)</f>
        <v>0</v>
      </c>
      <c r="L1049" s="31">
        <f t="shared" si="134"/>
        <v>0</v>
      </c>
      <c r="M1049" s="31">
        <f t="shared" si="135"/>
        <v>0</v>
      </c>
      <c r="N1049" s="31">
        <f t="shared" si="136"/>
        <v>0</v>
      </c>
      <c r="O1049" s="31">
        <f t="shared" si="137"/>
        <v>0</v>
      </c>
      <c r="P1049" s="31">
        <f t="shared" ref="P1049:P1096" si="139">SUM(L1049:O1049)</f>
        <v>0</v>
      </c>
      <c r="Q1049" s="31">
        <f t="shared" si="132"/>
        <v>0</v>
      </c>
      <c r="R1049" s="61">
        <f t="shared" si="133"/>
        <v>0</v>
      </c>
    </row>
    <row r="1050" spans="1:18" ht="15" hidden="1" customHeight="1" x14ac:dyDescent="0.25">
      <c r="A1050" s="102">
        <v>41022</v>
      </c>
      <c r="B1050" s="59" t="s">
        <v>73</v>
      </c>
      <c r="C1050" s="60">
        <v>815</v>
      </c>
      <c r="D1050" s="60">
        <v>830</v>
      </c>
      <c r="E1050" s="31" t="s">
        <v>29</v>
      </c>
      <c r="F1050" s="31" t="s">
        <v>66</v>
      </c>
      <c r="G1050" s="103">
        <v>0</v>
      </c>
      <c r="H1050" s="103">
        <v>0</v>
      </c>
      <c r="I1050" s="103">
        <v>0</v>
      </c>
      <c r="J1050" s="103">
        <v>0</v>
      </c>
      <c r="K1050" s="31">
        <f t="shared" si="138"/>
        <v>0</v>
      </c>
      <c r="L1050" s="31">
        <f t="shared" si="134"/>
        <v>0</v>
      </c>
      <c r="M1050" s="31">
        <f t="shared" si="135"/>
        <v>0</v>
      </c>
      <c r="N1050" s="31">
        <f t="shared" si="136"/>
        <v>0</v>
      </c>
      <c r="O1050" s="31">
        <f t="shared" si="137"/>
        <v>0</v>
      </c>
      <c r="P1050" s="31">
        <f t="shared" si="139"/>
        <v>0</v>
      </c>
      <c r="Q1050" s="31">
        <f t="shared" si="132"/>
        <v>0</v>
      </c>
      <c r="R1050" s="61">
        <f t="shared" si="133"/>
        <v>0</v>
      </c>
    </row>
    <row r="1051" spans="1:18" ht="15" hidden="1" customHeight="1" x14ac:dyDescent="0.25">
      <c r="A1051" s="102">
        <v>41022</v>
      </c>
      <c r="B1051" s="59" t="s">
        <v>73</v>
      </c>
      <c r="C1051" s="60">
        <v>830</v>
      </c>
      <c r="D1051" s="60">
        <v>845</v>
      </c>
      <c r="E1051" s="31" t="s">
        <v>29</v>
      </c>
      <c r="F1051" s="31" t="s">
        <v>66</v>
      </c>
      <c r="G1051" s="103">
        <v>0</v>
      </c>
      <c r="H1051" s="103">
        <v>0</v>
      </c>
      <c r="I1051" s="103">
        <v>0</v>
      </c>
      <c r="J1051" s="103">
        <v>0</v>
      </c>
      <c r="K1051" s="31">
        <f t="shared" si="138"/>
        <v>0</v>
      </c>
      <c r="L1051" s="31">
        <f t="shared" si="134"/>
        <v>0</v>
      </c>
      <c r="M1051" s="31">
        <f t="shared" si="135"/>
        <v>0</v>
      </c>
      <c r="N1051" s="31">
        <f t="shared" si="136"/>
        <v>0</v>
      </c>
      <c r="O1051" s="31">
        <f t="shared" si="137"/>
        <v>0</v>
      </c>
      <c r="P1051" s="31">
        <f t="shared" si="139"/>
        <v>0</v>
      </c>
      <c r="Q1051" s="31">
        <f t="shared" si="132"/>
        <v>0</v>
      </c>
      <c r="R1051" s="61">
        <f t="shared" si="133"/>
        <v>0</v>
      </c>
    </row>
    <row r="1052" spans="1:18" ht="15" hidden="1" customHeight="1" x14ac:dyDescent="0.25">
      <c r="A1052" s="102">
        <v>41022</v>
      </c>
      <c r="B1052" s="59" t="s">
        <v>73</v>
      </c>
      <c r="C1052" s="60">
        <v>845</v>
      </c>
      <c r="D1052" s="60">
        <v>900</v>
      </c>
      <c r="E1052" s="31" t="s">
        <v>29</v>
      </c>
      <c r="F1052" s="31" t="s">
        <v>66</v>
      </c>
      <c r="G1052" s="103">
        <v>0</v>
      </c>
      <c r="H1052" s="103">
        <v>0</v>
      </c>
      <c r="I1052" s="103">
        <v>0</v>
      </c>
      <c r="J1052" s="103">
        <v>0</v>
      </c>
      <c r="K1052" s="31">
        <f t="shared" si="138"/>
        <v>0</v>
      </c>
      <c r="L1052" s="31">
        <f t="shared" si="134"/>
        <v>0</v>
      </c>
      <c r="M1052" s="31">
        <f t="shared" si="135"/>
        <v>0</v>
      </c>
      <c r="N1052" s="31">
        <f t="shared" si="136"/>
        <v>0</v>
      </c>
      <c r="O1052" s="31">
        <f t="shared" si="137"/>
        <v>0</v>
      </c>
      <c r="P1052" s="31">
        <f t="shared" si="139"/>
        <v>0</v>
      </c>
      <c r="Q1052" s="31">
        <f t="shared" si="132"/>
        <v>0</v>
      </c>
      <c r="R1052" s="61">
        <f t="shared" si="133"/>
        <v>0</v>
      </c>
    </row>
    <row r="1053" spans="1:18" ht="15" hidden="1" customHeight="1" x14ac:dyDescent="0.25">
      <c r="A1053" s="102">
        <v>41022</v>
      </c>
      <c r="B1053" s="59" t="s">
        <v>73</v>
      </c>
      <c r="C1053" s="60">
        <v>900</v>
      </c>
      <c r="D1053" s="60">
        <v>915</v>
      </c>
      <c r="E1053" s="31" t="s">
        <v>29</v>
      </c>
      <c r="F1053" s="31" t="s">
        <v>66</v>
      </c>
      <c r="G1053" s="103">
        <v>0</v>
      </c>
      <c r="H1053" s="103">
        <v>0</v>
      </c>
      <c r="I1053" s="103">
        <v>0</v>
      </c>
      <c r="J1053" s="103">
        <v>0</v>
      </c>
      <c r="K1053" s="31">
        <f t="shared" si="138"/>
        <v>0</v>
      </c>
      <c r="L1053" s="31">
        <f t="shared" si="134"/>
        <v>0</v>
      </c>
      <c r="M1053" s="31">
        <f t="shared" si="135"/>
        <v>0</v>
      </c>
      <c r="N1053" s="31">
        <f t="shared" si="136"/>
        <v>0</v>
      </c>
      <c r="O1053" s="31">
        <f t="shared" si="137"/>
        <v>0</v>
      </c>
      <c r="P1053" s="31">
        <f t="shared" si="139"/>
        <v>0</v>
      </c>
      <c r="Q1053" s="31">
        <f t="shared" si="132"/>
        <v>0</v>
      </c>
      <c r="R1053" s="61">
        <f t="shared" si="133"/>
        <v>0</v>
      </c>
    </row>
    <row r="1054" spans="1:18" ht="15" hidden="1" customHeight="1" x14ac:dyDescent="0.25">
      <c r="A1054" s="102">
        <v>41022</v>
      </c>
      <c r="B1054" s="59" t="s">
        <v>73</v>
      </c>
      <c r="C1054" s="60">
        <v>915</v>
      </c>
      <c r="D1054" s="60">
        <v>930</v>
      </c>
      <c r="E1054" s="31" t="s">
        <v>29</v>
      </c>
      <c r="F1054" s="31" t="s">
        <v>66</v>
      </c>
      <c r="G1054" s="103">
        <v>0</v>
      </c>
      <c r="H1054" s="103">
        <v>0</v>
      </c>
      <c r="I1054" s="103">
        <v>0</v>
      </c>
      <c r="J1054" s="103">
        <v>0</v>
      </c>
      <c r="K1054" s="31">
        <f t="shared" si="138"/>
        <v>0</v>
      </c>
      <c r="L1054" s="31">
        <f t="shared" si="134"/>
        <v>0</v>
      </c>
      <c r="M1054" s="31">
        <f t="shared" si="135"/>
        <v>0</v>
      </c>
      <c r="N1054" s="31">
        <f t="shared" si="136"/>
        <v>0</v>
      </c>
      <c r="O1054" s="31">
        <f t="shared" si="137"/>
        <v>0</v>
      </c>
      <c r="P1054" s="31">
        <f t="shared" si="139"/>
        <v>0</v>
      </c>
      <c r="Q1054" s="31">
        <f t="shared" si="132"/>
        <v>0</v>
      </c>
      <c r="R1054" s="61">
        <f t="shared" si="133"/>
        <v>0</v>
      </c>
    </row>
    <row r="1055" spans="1:18" ht="15" hidden="1" customHeight="1" x14ac:dyDescent="0.25">
      <c r="A1055" s="102">
        <v>41022</v>
      </c>
      <c r="B1055" s="59" t="s">
        <v>73</v>
      </c>
      <c r="C1055" s="60">
        <v>930</v>
      </c>
      <c r="D1055" s="60">
        <v>945</v>
      </c>
      <c r="E1055" s="31" t="s">
        <v>29</v>
      </c>
      <c r="F1055" s="31" t="s">
        <v>66</v>
      </c>
      <c r="G1055" s="103">
        <v>0</v>
      </c>
      <c r="H1055" s="103">
        <v>0</v>
      </c>
      <c r="I1055" s="103">
        <v>0</v>
      </c>
      <c r="J1055" s="103">
        <v>0</v>
      </c>
      <c r="K1055" s="31">
        <f t="shared" si="138"/>
        <v>0</v>
      </c>
      <c r="L1055" s="31">
        <f t="shared" si="134"/>
        <v>0</v>
      </c>
      <c r="M1055" s="31">
        <f t="shared" si="135"/>
        <v>0</v>
      </c>
      <c r="N1055" s="31">
        <f t="shared" si="136"/>
        <v>0</v>
      </c>
      <c r="O1055" s="31">
        <f t="shared" si="137"/>
        <v>0</v>
      </c>
      <c r="P1055" s="31">
        <f t="shared" si="139"/>
        <v>0</v>
      </c>
      <c r="Q1055" s="31">
        <f t="shared" si="132"/>
        <v>0</v>
      </c>
      <c r="R1055" s="61">
        <f t="shared" si="133"/>
        <v>0</v>
      </c>
    </row>
    <row r="1056" spans="1:18" ht="15" hidden="1" customHeight="1" x14ac:dyDescent="0.25">
      <c r="A1056" s="102">
        <v>41022</v>
      </c>
      <c r="B1056" s="59" t="s">
        <v>73</v>
      </c>
      <c r="C1056" s="60">
        <v>945</v>
      </c>
      <c r="D1056" s="60">
        <v>1000</v>
      </c>
      <c r="E1056" s="31" t="s">
        <v>29</v>
      </c>
      <c r="F1056" s="31" t="s">
        <v>66</v>
      </c>
      <c r="G1056" s="103">
        <v>0</v>
      </c>
      <c r="H1056" s="103">
        <v>0</v>
      </c>
      <c r="I1056" s="103">
        <v>0</v>
      </c>
      <c r="J1056" s="103">
        <v>0</v>
      </c>
      <c r="K1056" s="31">
        <f t="shared" si="138"/>
        <v>0</v>
      </c>
      <c r="L1056" s="31">
        <f t="shared" si="134"/>
        <v>0</v>
      </c>
      <c r="M1056" s="31">
        <f t="shared" si="135"/>
        <v>0</v>
      </c>
      <c r="N1056" s="31">
        <f t="shared" si="136"/>
        <v>0</v>
      </c>
      <c r="O1056" s="31">
        <f t="shared" si="137"/>
        <v>0</v>
      </c>
      <c r="P1056" s="31">
        <f t="shared" si="139"/>
        <v>0</v>
      </c>
      <c r="Q1056" s="31">
        <f t="shared" si="132"/>
        <v>0</v>
      </c>
      <c r="R1056" s="61">
        <f t="shared" si="133"/>
        <v>0</v>
      </c>
    </row>
    <row r="1057" spans="1:18" ht="15" hidden="1" customHeight="1" x14ac:dyDescent="0.25">
      <c r="A1057" s="102">
        <v>41022</v>
      </c>
      <c r="B1057" s="59" t="s">
        <v>73</v>
      </c>
      <c r="C1057" s="60">
        <v>1000</v>
      </c>
      <c r="D1057" s="60">
        <v>1015</v>
      </c>
      <c r="E1057" s="31" t="s">
        <v>29</v>
      </c>
      <c r="F1057" s="31" t="s">
        <v>66</v>
      </c>
      <c r="G1057" s="103">
        <v>0</v>
      </c>
      <c r="H1057" s="103">
        <v>0</v>
      </c>
      <c r="I1057" s="103">
        <v>0</v>
      </c>
      <c r="J1057" s="103">
        <v>0</v>
      </c>
      <c r="K1057" s="31">
        <f t="shared" si="138"/>
        <v>0</v>
      </c>
      <c r="L1057" s="31">
        <f t="shared" si="134"/>
        <v>0</v>
      </c>
      <c r="M1057" s="31">
        <f t="shared" si="135"/>
        <v>0</v>
      </c>
      <c r="N1057" s="31">
        <f t="shared" si="136"/>
        <v>0</v>
      </c>
      <c r="O1057" s="31">
        <f t="shared" si="137"/>
        <v>0</v>
      </c>
      <c r="P1057" s="31">
        <f t="shared" si="139"/>
        <v>0</v>
      </c>
      <c r="Q1057" s="31">
        <f t="shared" ref="Q1057:Q1096" si="140">SUM(L1057:N1057)</f>
        <v>0</v>
      </c>
      <c r="R1057" s="61">
        <f t="shared" si="133"/>
        <v>0</v>
      </c>
    </row>
    <row r="1058" spans="1:18" ht="15" hidden="1" customHeight="1" x14ac:dyDescent="0.25">
      <c r="A1058" s="102">
        <v>41022</v>
      </c>
      <c r="B1058" s="59" t="s">
        <v>73</v>
      </c>
      <c r="C1058" s="60">
        <v>1015</v>
      </c>
      <c r="D1058" s="60">
        <v>1030</v>
      </c>
      <c r="E1058" s="31" t="s">
        <v>29</v>
      </c>
      <c r="F1058" s="31" t="s">
        <v>66</v>
      </c>
      <c r="G1058" s="103">
        <v>0</v>
      </c>
      <c r="H1058" s="103">
        <v>0</v>
      </c>
      <c r="I1058" s="103">
        <v>0</v>
      </c>
      <c r="J1058" s="103">
        <v>0</v>
      </c>
      <c r="K1058" s="31">
        <f t="shared" si="138"/>
        <v>0</v>
      </c>
      <c r="L1058" s="31">
        <f t="shared" si="134"/>
        <v>0</v>
      </c>
      <c r="M1058" s="31">
        <f t="shared" si="135"/>
        <v>0</v>
      </c>
      <c r="N1058" s="31">
        <f t="shared" si="136"/>
        <v>0</v>
      </c>
      <c r="O1058" s="31">
        <f t="shared" si="137"/>
        <v>0</v>
      </c>
      <c r="P1058" s="31">
        <f t="shared" si="139"/>
        <v>0</v>
      </c>
      <c r="Q1058" s="31">
        <f t="shared" si="140"/>
        <v>0</v>
      </c>
      <c r="R1058" s="61">
        <f t="shared" si="133"/>
        <v>0</v>
      </c>
    </row>
    <row r="1059" spans="1:18" ht="15" hidden="1" customHeight="1" x14ac:dyDescent="0.25">
      <c r="A1059" s="102">
        <v>41022</v>
      </c>
      <c r="B1059" s="59" t="s">
        <v>73</v>
      </c>
      <c r="C1059" s="60">
        <v>1030</v>
      </c>
      <c r="D1059" s="60">
        <v>1045</v>
      </c>
      <c r="E1059" s="31" t="s">
        <v>29</v>
      </c>
      <c r="F1059" s="31" t="s">
        <v>66</v>
      </c>
      <c r="G1059" s="103">
        <v>0</v>
      </c>
      <c r="H1059" s="103">
        <v>0</v>
      </c>
      <c r="I1059" s="103">
        <v>0</v>
      </c>
      <c r="J1059" s="103">
        <v>0</v>
      </c>
      <c r="K1059" s="31">
        <f t="shared" si="138"/>
        <v>0</v>
      </c>
      <c r="L1059" s="31">
        <f t="shared" si="134"/>
        <v>0</v>
      </c>
      <c r="M1059" s="31">
        <f t="shared" si="135"/>
        <v>0</v>
      </c>
      <c r="N1059" s="31">
        <f t="shared" si="136"/>
        <v>0</v>
      </c>
      <c r="O1059" s="31">
        <f t="shared" si="137"/>
        <v>0</v>
      </c>
      <c r="P1059" s="31">
        <f t="shared" si="139"/>
        <v>0</v>
      </c>
      <c r="Q1059" s="31">
        <f t="shared" si="140"/>
        <v>0</v>
      </c>
      <c r="R1059" s="61">
        <f t="shared" si="133"/>
        <v>0</v>
      </c>
    </row>
    <row r="1060" spans="1:18" ht="15" hidden="1" customHeight="1" x14ac:dyDescent="0.25">
      <c r="A1060" s="102">
        <v>41022</v>
      </c>
      <c r="B1060" s="59" t="s">
        <v>73</v>
      </c>
      <c r="C1060" s="60">
        <v>1045</v>
      </c>
      <c r="D1060" s="60">
        <v>1100</v>
      </c>
      <c r="E1060" s="31" t="s">
        <v>29</v>
      </c>
      <c r="F1060" s="31" t="s">
        <v>66</v>
      </c>
      <c r="G1060" s="103">
        <v>0</v>
      </c>
      <c r="H1060" s="103">
        <v>0</v>
      </c>
      <c r="I1060" s="103">
        <v>0</v>
      </c>
      <c r="J1060" s="103">
        <v>0</v>
      </c>
      <c r="K1060" s="31">
        <f t="shared" si="138"/>
        <v>0</v>
      </c>
      <c r="L1060" s="31">
        <f t="shared" si="134"/>
        <v>0</v>
      </c>
      <c r="M1060" s="31">
        <f t="shared" si="135"/>
        <v>0</v>
      </c>
      <c r="N1060" s="31">
        <f t="shared" si="136"/>
        <v>0</v>
      </c>
      <c r="O1060" s="31">
        <f t="shared" si="137"/>
        <v>0</v>
      </c>
      <c r="P1060" s="31">
        <f t="shared" si="139"/>
        <v>0</v>
      </c>
      <c r="Q1060" s="31">
        <f t="shared" si="140"/>
        <v>0</v>
      </c>
      <c r="R1060" s="61">
        <f t="shared" si="133"/>
        <v>0</v>
      </c>
    </row>
    <row r="1061" spans="1:18" ht="15" hidden="1" customHeight="1" x14ac:dyDescent="0.25">
      <c r="A1061" s="102">
        <v>41022</v>
      </c>
      <c r="B1061" s="59" t="s">
        <v>73</v>
      </c>
      <c r="C1061" s="60">
        <v>1100</v>
      </c>
      <c r="D1061" s="60">
        <v>1115</v>
      </c>
      <c r="E1061" s="31" t="s">
        <v>29</v>
      </c>
      <c r="F1061" s="31" t="s">
        <v>66</v>
      </c>
      <c r="G1061" s="103">
        <v>0</v>
      </c>
      <c r="H1061" s="103">
        <v>0</v>
      </c>
      <c r="I1061" s="103">
        <v>0</v>
      </c>
      <c r="J1061" s="103">
        <v>0</v>
      </c>
      <c r="K1061" s="31">
        <f t="shared" si="138"/>
        <v>0</v>
      </c>
      <c r="L1061" s="31">
        <f t="shared" si="134"/>
        <v>0</v>
      </c>
      <c r="M1061" s="31">
        <f t="shared" si="135"/>
        <v>0</v>
      </c>
      <c r="N1061" s="31">
        <f t="shared" si="136"/>
        <v>0</v>
      </c>
      <c r="O1061" s="31">
        <f t="shared" si="137"/>
        <v>0</v>
      </c>
      <c r="P1061" s="31">
        <f t="shared" si="139"/>
        <v>0</v>
      </c>
      <c r="Q1061" s="31">
        <f t="shared" si="140"/>
        <v>0</v>
      </c>
      <c r="R1061" s="61">
        <f t="shared" si="133"/>
        <v>0</v>
      </c>
    </row>
    <row r="1062" spans="1:18" ht="15" hidden="1" customHeight="1" x14ac:dyDescent="0.25">
      <c r="A1062" s="102">
        <v>41022</v>
      </c>
      <c r="B1062" s="59" t="s">
        <v>73</v>
      </c>
      <c r="C1062" s="60">
        <v>1115</v>
      </c>
      <c r="D1062" s="60">
        <v>1130</v>
      </c>
      <c r="E1062" s="31" t="s">
        <v>29</v>
      </c>
      <c r="F1062" s="31" t="s">
        <v>66</v>
      </c>
      <c r="G1062" s="103">
        <v>0</v>
      </c>
      <c r="H1062" s="103">
        <v>0</v>
      </c>
      <c r="I1062" s="103">
        <v>0</v>
      </c>
      <c r="J1062" s="103">
        <v>0</v>
      </c>
      <c r="K1062" s="31">
        <f t="shared" si="138"/>
        <v>0</v>
      </c>
      <c r="L1062" s="31">
        <f t="shared" si="134"/>
        <v>0</v>
      </c>
      <c r="M1062" s="31">
        <f t="shared" si="135"/>
        <v>0</v>
      </c>
      <c r="N1062" s="31">
        <f t="shared" si="136"/>
        <v>0</v>
      </c>
      <c r="O1062" s="31">
        <f t="shared" si="137"/>
        <v>0</v>
      </c>
      <c r="P1062" s="31">
        <f t="shared" si="139"/>
        <v>0</v>
      </c>
      <c r="Q1062" s="31">
        <f t="shared" si="140"/>
        <v>0</v>
      </c>
      <c r="R1062" s="61">
        <f t="shared" si="133"/>
        <v>0</v>
      </c>
    </row>
    <row r="1063" spans="1:18" ht="15" hidden="1" customHeight="1" x14ac:dyDescent="0.25">
      <c r="A1063" s="102">
        <v>41022</v>
      </c>
      <c r="B1063" s="59" t="s">
        <v>73</v>
      </c>
      <c r="C1063" s="60">
        <v>1130</v>
      </c>
      <c r="D1063" s="60">
        <v>1145</v>
      </c>
      <c r="E1063" s="31" t="s">
        <v>29</v>
      </c>
      <c r="F1063" s="31" t="s">
        <v>66</v>
      </c>
      <c r="G1063" s="103">
        <v>0</v>
      </c>
      <c r="H1063" s="103">
        <v>0</v>
      </c>
      <c r="I1063" s="103">
        <v>0</v>
      </c>
      <c r="J1063" s="103">
        <v>0</v>
      </c>
      <c r="K1063" s="31">
        <f t="shared" si="138"/>
        <v>0</v>
      </c>
      <c r="L1063" s="31">
        <f t="shared" si="134"/>
        <v>0</v>
      </c>
      <c r="M1063" s="31">
        <f t="shared" si="135"/>
        <v>0</v>
      </c>
      <c r="N1063" s="31">
        <f t="shared" si="136"/>
        <v>0</v>
      </c>
      <c r="O1063" s="31">
        <f t="shared" si="137"/>
        <v>0</v>
      </c>
      <c r="P1063" s="31">
        <f t="shared" si="139"/>
        <v>0</v>
      </c>
      <c r="Q1063" s="31">
        <f t="shared" si="140"/>
        <v>0</v>
      </c>
      <c r="R1063" s="61">
        <f t="shared" si="133"/>
        <v>0</v>
      </c>
    </row>
    <row r="1064" spans="1:18" ht="15" hidden="1" customHeight="1" x14ac:dyDescent="0.25">
      <c r="A1064" s="102">
        <v>41022</v>
      </c>
      <c r="B1064" s="59" t="s">
        <v>73</v>
      </c>
      <c r="C1064" s="60">
        <v>1145</v>
      </c>
      <c r="D1064" s="60">
        <v>1200</v>
      </c>
      <c r="E1064" s="31" t="s">
        <v>29</v>
      </c>
      <c r="F1064" s="31" t="s">
        <v>66</v>
      </c>
      <c r="G1064" s="103">
        <v>0</v>
      </c>
      <c r="H1064" s="103">
        <v>0</v>
      </c>
      <c r="I1064" s="103">
        <v>0</v>
      </c>
      <c r="J1064" s="103">
        <v>0</v>
      </c>
      <c r="K1064" s="31">
        <f t="shared" si="138"/>
        <v>0</v>
      </c>
      <c r="L1064" s="31">
        <f t="shared" si="134"/>
        <v>0</v>
      </c>
      <c r="M1064" s="31">
        <f t="shared" si="135"/>
        <v>0</v>
      </c>
      <c r="N1064" s="31">
        <f t="shared" si="136"/>
        <v>0</v>
      </c>
      <c r="O1064" s="31">
        <f t="shared" si="137"/>
        <v>0</v>
      </c>
      <c r="P1064" s="31">
        <f t="shared" si="139"/>
        <v>0</v>
      </c>
      <c r="Q1064" s="31">
        <f t="shared" si="140"/>
        <v>0</v>
      </c>
      <c r="R1064" s="61">
        <f t="shared" si="133"/>
        <v>0</v>
      </c>
    </row>
    <row r="1065" spans="1:18" ht="15" hidden="1" customHeight="1" x14ac:dyDescent="0.25">
      <c r="A1065" s="102">
        <v>41022</v>
      </c>
      <c r="B1065" s="59" t="s">
        <v>73</v>
      </c>
      <c r="C1065" s="60">
        <v>1200</v>
      </c>
      <c r="D1065" s="60">
        <v>1215</v>
      </c>
      <c r="E1065" s="31" t="s">
        <v>29</v>
      </c>
      <c r="F1065" s="31" t="s">
        <v>66</v>
      </c>
      <c r="G1065" s="103">
        <v>0</v>
      </c>
      <c r="H1065" s="103">
        <v>0</v>
      </c>
      <c r="I1065" s="103">
        <v>0</v>
      </c>
      <c r="J1065" s="103">
        <v>0</v>
      </c>
      <c r="K1065" s="31">
        <f t="shared" si="138"/>
        <v>0</v>
      </c>
      <c r="L1065" s="31">
        <f t="shared" si="134"/>
        <v>0</v>
      </c>
      <c r="M1065" s="31">
        <f t="shared" si="135"/>
        <v>0</v>
      </c>
      <c r="N1065" s="31">
        <f t="shared" si="136"/>
        <v>0</v>
      </c>
      <c r="O1065" s="31">
        <f t="shared" si="137"/>
        <v>0</v>
      </c>
      <c r="P1065" s="31">
        <f t="shared" si="139"/>
        <v>0</v>
      </c>
      <c r="Q1065" s="31">
        <f t="shared" si="140"/>
        <v>0</v>
      </c>
      <c r="R1065" s="61">
        <f t="shared" si="133"/>
        <v>0</v>
      </c>
    </row>
    <row r="1066" spans="1:18" ht="15" hidden="1" customHeight="1" x14ac:dyDescent="0.25">
      <c r="A1066" s="102">
        <v>41022</v>
      </c>
      <c r="B1066" s="59" t="s">
        <v>73</v>
      </c>
      <c r="C1066" s="60">
        <v>1215</v>
      </c>
      <c r="D1066" s="60">
        <v>1230</v>
      </c>
      <c r="E1066" s="31" t="s">
        <v>29</v>
      </c>
      <c r="F1066" s="31" t="s">
        <v>66</v>
      </c>
      <c r="G1066" s="103">
        <v>0</v>
      </c>
      <c r="H1066" s="103">
        <v>0</v>
      </c>
      <c r="I1066" s="103">
        <v>0</v>
      </c>
      <c r="J1066" s="103">
        <v>0</v>
      </c>
      <c r="K1066" s="31">
        <f t="shared" si="138"/>
        <v>0</v>
      </c>
      <c r="L1066" s="31">
        <f t="shared" si="134"/>
        <v>0</v>
      </c>
      <c r="M1066" s="31">
        <f t="shared" si="135"/>
        <v>0</v>
      </c>
      <c r="N1066" s="31">
        <f t="shared" si="136"/>
        <v>0</v>
      </c>
      <c r="O1066" s="31">
        <f t="shared" si="137"/>
        <v>0</v>
      </c>
      <c r="P1066" s="31">
        <f t="shared" si="139"/>
        <v>0</v>
      </c>
      <c r="Q1066" s="31">
        <f t="shared" si="140"/>
        <v>0</v>
      </c>
      <c r="R1066" s="61">
        <f t="shared" si="133"/>
        <v>0</v>
      </c>
    </row>
    <row r="1067" spans="1:18" ht="15" hidden="1" customHeight="1" x14ac:dyDescent="0.25">
      <c r="A1067" s="102">
        <v>41022</v>
      </c>
      <c r="B1067" s="59" t="s">
        <v>73</v>
      </c>
      <c r="C1067" s="60">
        <v>1230</v>
      </c>
      <c r="D1067" s="60">
        <v>1245</v>
      </c>
      <c r="E1067" s="31" t="s">
        <v>29</v>
      </c>
      <c r="F1067" s="31" t="s">
        <v>66</v>
      </c>
      <c r="G1067" s="103">
        <v>0</v>
      </c>
      <c r="H1067" s="103">
        <v>0</v>
      </c>
      <c r="I1067" s="103">
        <v>0</v>
      </c>
      <c r="J1067" s="103">
        <v>0</v>
      </c>
      <c r="K1067" s="31">
        <f t="shared" si="138"/>
        <v>0</v>
      </c>
      <c r="L1067" s="31">
        <f t="shared" si="134"/>
        <v>0</v>
      </c>
      <c r="M1067" s="31">
        <f t="shared" si="135"/>
        <v>0</v>
      </c>
      <c r="N1067" s="31">
        <f t="shared" si="136"/>
        <v>0</v>
      </c>
      <c r="O1067" s="31">
        <f t="shared" si="137"/>
        <v>0</v>
      </c>
      <c r="P1067" s="31">
        <f t="shared" si="139"/>
        <v>0</v>
      </c>
      <c r="Q1067" s="31">
        <f t="shared" si="140"/>
        <v>0</v>
      </c>
      <c r="R1067" s="61">
        <f t="shared" si="133"/>
        <v>0</v>
      </c>
    </row>
    <row r="1068" spans="1:18" ht="15" hidden="1" customHeight="1" x14ac:dyDescent="0.25">
      <c r="A1068" s="102">
        <v>41022</v>
      </c>
      <c r="B1068" s="59" t="s">
        <v>73</v>
      </c>
      <c r="C1068" s="60">
        <v>1245</v>
      </c>
      <c r="D1068" s="60">
        <v>1300</v>
      </c>
      <c r="E1068" s="31" t="s">
        <v>29</v>
      </c>
      <c r="F1068" s="31" t="s">
        <v>66</v>
      </c>
      <c r="G1068" s="103">
        <v>0</v>
      </c>
      <c r="H1068" s="103">
        <v>0</v>
      </c>
      <c r="I1068" s="103">
        <v>0</v>
      </c>
      <c r="J1068" s="103">
        <v>0</v>
      </c>
      <c r="K1068" s="31">
        <f t="shared" si="138"/>
        <v>0</v>
      </c>
      <c r="L1068" s="31">
        <f t="shared" si="134"/>
        <v>0</v>
      </c>
      <c r="M1068" s="31">
        <f t="shared" si="135"/>
        <v>0</v>
      </c>
      <c r="N1068" s="31">
        <f t="shared" si="136"/>
        <v>0</v>
      </c>
      <c r="O1068" s="31">
        <f t="shared" si="137"/>
        <v>0</v>
      </c>
      <c r="P1068" s="31">
        <f t="shared" si="139"/>
        <v>0</v>
      </c>
      <c r="Q1068" s="31">
        <f t="shared" si="140"/>
        <v>0</v>
      </c>
      <c r="R1068" s="61">
        <f t="shared" si="133"/>
        <v>0</v>
      </c>
    </row>
    <row r="1069" spans="1:18" ht="15" hidden="1" customHeight="1" x14ac:dyDescent="0.25">
      <c r="A1069" s="102">
        <v>41022</v>
      </c>
      <c r="B1069" s="59" t="s">
        <v>73</v>
      </c>
      <c r="C1069" s="60">
        <v>1300</v>
      </c>
      <c r="D1069" s="60">
        <v>1315</v>
      </c>
      <c r="E1069" s="31" t="s">
        <v>29</v>
      </c>
      <c r="F1069" s="31" t="s">
        <v>66</v>
      </c>
      <c r="G1069" s="103">
        <v>0</v>
      </c>
      <c r="H1069" s="103">
        <v>0</v>
      </c>
      <c r="I1069" s="103">
        <v>0</v>
      </c>
      <c r="J1069" s="103">
        <v>0</v>
      </c>
      <c r="K1069" s="31">
        <f t="shared" si="138"/>
        <v>0</v>
      </c>
      <c r="L1069" s="31">
        <f t="shared" si="134"/>
        <v>0</v>
      </c>
      <c r="M1069" s="31">
        <f t="shared" si="135"/>
        <v>0</v>
      </c>
      <c r="N1069" s="31">
        <f t="shared" si="136"/>
        <v>0</v>
      </c>
      <c r="O1069" s="31">
        <f t="shared" si="137"/>
        <v>0</v>
      </c>
      <c r="P1069" s="31">
        <f t="shared" si="139"/>
        <v>0</v>
      </c>
      <c r="Q1069" s="31">
        <f t="shared" si="140"/>
        <v>0</v>
      </c>
      <c r="R1069" s="61">
        <f t="shared" si="133"/>
        <v>0</v>
      </c>
    </row>
    <row r="1070" spans="1:18" ht="15" hidden="1" customHeight="1" x14ac:dyDescent="0.25">
      <c r="A1070" s="102">
        <v>41022</v>
      </c>
      <c r="B1070" s="59" t="s">
        <v>73</v>
      </c>
      <c r="C1070" s="60">
        <v>1315</v>
      </c>
      <c r="D1070" s="60">
        <v>1330</v>
      </c>
      <c r="E1070" s="31" t="s">
        <v>29</v>
      </c>
      <c r="F1070" s="31" t="s">
        <v>66</v>
      </c>
      <c r="G1070" s="103">
        <v>0</v>
      </c>
      <c r="H1070" s="103">
        <v>0</v>
      </c>
      <c r="I1070" s="103">
        <v>0</v>
      </c>
      <c r="J1070" s="103">
        <v>0</v>
      </c>
      <c r="K1070" s="31">
        <f t="shared" si="138"/>
        <v>0</v>
      </c>
      <c r="L1070" s="31">
        <f t="shared" si="134"/>
        <v>0</v>
      </c>
      <c r="M1070" s="31">
        <f t="shared" si="135"/>
        <v>0</v>
      </c>
      <c r="N1070" s="31">
        <f t="shared" si="136"/>
        <v>0</v>
      </c>
      <c r="O1070" s="31">
        <f t="shared" si="137"/>
        <v>0</v>
      </c>
      <c r="P1070" s="31">
        <f t="shared" si="139"/>
        <v>0</v>
      </c>
      <c r="Q1070" s="31">
        <f t="shared" si="140"/>
        <v>0</v>
      </c>
      <c r="R1070" s="61">
        <f t="shared" si="133"/>
        <v>0</v>
      </c>
    </row>
    <row r="1071" spans="1:18" ht="15" hidden="1" customHeight="1" x14ac:dyDescent="0.25">
      <c r="A1071" s="102">
        <v>41022</v>
      </c>
      <c r="B1071" s="59" t="s">
        <v>73</v>
      </c>
      <c r="C1071" s="60">
        <v>1330</v>
      </c>
      <c r="D1071" s="60">
        <v>1345</v>
      </c>
      <c r="E1071" s="31" t="s">
        <v>29</v>
      </c>
      <c r="F1071" s="31" t="s">
        <v>66</v>
      </c>
      <c r="G1071" s="103">
        <v>0</v>
      </c>
      <c r="H1071" s="103">
        <v>0</v>
      </c>
      <c r="I1071" s="103">
        <v>0</v>
      </c>
      <c r="J1071" s="103">
        <v>0</v>
      </c>
      <c r="K1071" s="31">
        <f t="shared" si="138"/>
        <v>0</v>
      </c>
      <c r="L1071" s="31">
        <f t="shared" si="134"/>
        <v>0</v>
      </c>
      <c r="M1071" s="31">
        <f t="shared" si="135"/>
        <v>0</v>
      </c>
      <c r="N1071" s="31">
        <f t="shared" si="136"/>
        <v>0</v>
      </c>
      <c r="O1071" s="31">
        <f t="shared" si="137"/>
        <v>0</v>
      </c>
      <c r="P1071" s="31">
        <f t="shared" si="139"/>
        <v>0</v>
      </c>
      <c r="Q1071" s="31">
        <f t="shared" si="140"/>
        <v>0</v>
      </c>
      <c r="R1071" s="61">
        <f t="shared" si="133"/>
        <v>0</v>
      </c>
    </row>
    <row r="1072" spans="1:18" ht="15" hidden="1" customHeight="1" x14ac:dyDescent="0.25">
      <c r="A1072" s="102">
        <v>41022</v>
      </c>
      <c r="B1072" s="59" t="s">
        <v>73</v>
      </c>
      <c r="C1072" s="60">
        <v>1345</v>
      </c>
      <c r="D1072" s="60">
        <v>1400</v>
      </c>
      <c r="E1072" s="31" t="s">
        <v>29</v>
      </c>
      <c r="F1072" s="31" t="s">
        <v>66</v>
      </c>
      <c r="G1072" s="103">
        <v>0</v>
      </c>
      <c r="H1072" s="103">
        <v>0</v>
      </c>
      <c r="I1072" s="103">
        <v>0</v>
      </c>
      <c r="J1072" s="103">
        <v>0</v>
      </c>
      <c r="K1072" s="31">
        <f t="shared" si="138"/>
        <v>0</v>
      </c>
      <c r="L1072" s="31">
        <f t="shared" si="134"/>
        <v>0</v>
      </c>
      <c r="M1072" s="31">
        <f t="shared" si="135"/>
        <v>0</v>
      </c>
      <c r="N1072" s="31">
        <f t="shared" si="136"/>
        <v>0</v>
      </c>
      <c r="O1072" s="31">
        <f t="shared" si="137"/>
        <v>0</v>
      </c>
      <c r="P1072" s="31">
        <f t="shared" si="139"/>
        <v>0</v>
      </c>
      <c r="Q1072" s="31">
        <f t="shared" si="140"/>
        <v>0</v>
      </c>
      <c r="R1072" s="61">
        <f t="shared" si="133"/>
        <v>0</v>
      </c>
    </row>
    <row r="1073" spans="1:18" ht="15" hidden="1" customHeight="1" x14ac:dyDescent="0.25">
      <c r="A1073" s="102">
        <v>41022</v>
      </c>
      <c r="B1073" s="59" t="s">
        <v>73</v>
      </c>
      <c r="C1073" s="60">
        <v>1400</v>
      </c>
      <c r="D1073" s="60">
        <v>1415</v>
      </c>
      <c r="E1073" s="31" t="s">
        <v>29</v>
      </c>
      <c r="F1073" s="31" t="s">
        <v>66</v>
      </c>
      <c r="G1073" s="103">
        <v>0</v>
      </c>
      <c r="H1073" s="103">
        <v>0</v>
      </c>
      <c r="I1073" s="103">
        <v>0</v>
      </c>
      <c r="J1073" s="103">
        <v>0</v>
      </c>
      <c r="K1073" s="31">
        <f t="shared" si="138"/>
        <v>0</v>
      </c>
      <c r="L1073" s="31">
        <f t="shared" si="134"/>
        <v>0</v>
      </c>
      <c r="M1073" s="31">
        <f t="shared" si="135"/>
        <v>0</v>
      </c>
      <c r="N1073" s="31">
        <f t="shared" si="136"/>
        <v>0</v>
      </c>
      <c r="O1073" s="31">
        <f t="shared" si="137"/>
        <v>0</v>
      </c>
      <c r="P1073" s="31">
        <f t="shared" si="139"/>
        <v>0</v>
      </c>
      <c r="Q1073" s="31">
        <f t="shared" si="140"/>
        <v>0</v>
      </c>
      <c r="R1073" s="61">
        <f t="shared" si="133"/>
        <v>0</v>
      </c>
    </row>
    <row r="1074" spans="1:18" ht="15" hidden="1" customHeight="1" x14ac:dyDescent="0.25">
      <c r="A1074" s="102">
        <v>41022</v>
      </c>
      <c r="B1074" s="59" t="s">
        <v>73</v>
      </c>
      <c r="C1074" s="60">
        <v>1415</v>
      </c>
      <c r="D1074" s="60">
        <v>1430</v>
      </c>
      <c r="E1074" s="31" t="s">
        <v>29</v>
      </c>
      <c r="F1074" s="31" t="s">
        <v>66</v>
      </c>
      <c r="G1074" s="103">
        <v>0</v>
      </c>
      <c r="H1074" s="103">
        <v>0</v>
      </c>
      <c r="I1074" s="103">
        <v>0</v>
      </c>
      <c r="J1074" s="103">
        <v>0</v>
      </c>
      <c r="K1074" s="31">
        <f t="shared" si="138"/>
        <v>0</v>
      </c>
      <c r="L1074" s="31">
        <f t="shared" si="134"/>
        <v>0</v>
      </c>
      <c r="M1074" s="31">
        <f t="shared" si="135"/>
        <v>0</v>
      </c>
      <c r="N1074" s="31">
        <f t="shared" si="136"/>
        <v>0</v>
      </c>
      <c r="O1074" s="31">
        <f t="shared" si="137"/>
        <v>0</v>
      </c>
      <c r="P1074" s="31">
        <f t="shared" si="139"/>
        <v>0</v>
      </c>
      <c r="Q1074" s="31">
        <f t="shared" si="140"/>
        <v>0</v>
      </c>
      <c r="R1074" s="61">
        <f t="shared" si="133"/>
        <v>0</v>
      </c>
    </row>
    <row r="1075" spans="1:18" ht="15" hidden="1" customHeight="1" x14ac:dyDescent="0.25">
      <c r="A1075" s="102">
        <v>41022</v>
      </c>
      <c r="B1075" s="59" t="s">
        <v>73</v>
      </c>
      <c r="C1075" s="60">
        <v>1430</v>
      </c>
      <c r="D1075" s="60">
        <v>1445</v>
      </c>
      <c r="E1075" s="31" t="s">
        <v>29</v>
      </c>
      <c r="F1075" s="31" t="s">
        <v>66</v>
      </c>
      <c r="G1075" s="103">
        <v>0</v>
      </c>
      <c r="H1075" s="103">
        <v>0</v>
      </c>
      <c r="I1075" s="103">
        <v>0</v>
      </c>
      <c r="J1075" s="103">
        <v>0</v>
      </c>
      <c r="K1075" s="31">
        <f t="shared" si="138"/>
        <v>0</v>
      </c>
      <c r="L1075" s="31">
        <f t="shared" si="134"/>
        <v>0</v>
      </c>
      <c r="M1075" s="31">
        <f t="shared" si="135"/>
        <v>0</v>
      </c>
      <c r="N1075" s="31">
        <f t="shared" si="136"/>
        <v>0</v>
      </c>
      <c r="O1075" s="31">
        <f t="shared" si="137"/>
        <v>0</v>
      </c>
      <c r="P1075" s="31">
        <f t="shared" si="139"/>
        <v>0</v>
      </c>
      <c r="Q1075" s="31">
        <f t="shared" si="140"/>
        <v>0</v>
      </c>
      <c r="R1075" s="61">
        <f t="shared" si="133"/>
        <v>0</v>
      </c>
    </row>
    <row r="1076" spans="1:18" ht="15" hidden="1" customHeight="1" x14ac:dyDescent="0.25">
      <c r="A1076" s="102">
        <v>41022</v>
      </c>
      <c r="B1076" s="59" t="s">
        <v>73</v>
      </c>
      <c r="C1076" s="60">
        <v>1445</v>
      </c>
      <c r="D1076" s="60">
        <v>1500</v>
      </c>
      <c r="E1076" s="31" t="s">
        <v>29</v>
      </c>
      <c r="F1076" s="31" t="s">
        <v>66</v>
      </c>
      <c r="G1076" s="103">
        <v>0</v>
      </c>
      <c r="H1076" s="103">
        <v>0</v>
      </c>
      <c r="I1076" s="103">
        <v>0</v>
      </c>
      <c r="J1076" s="103">
        <v>0</v>
      </c>
      <c r="K1076" s="31">
        <f t="shared" si="138"/>
        <v>0</v>
      </c>
      <c r="L1076" s="31">
        <f t="shared" si="134"/>
        <v>0</v>
      </c>
      <c r="M1076" s="31">
        <f t="shared" si="135"/>
        <v>0</v>
      </c>
      <c r="N1076" s="31">
        <f t="shared" si="136"/>
        <v>0</v>
      </c>
      <c r="O1076" s="31">
        <f t="shared" si="137"/>
        <v>0</v>
      </c>
      <c r="P1076" s="31">
        <f t="shared" si="139"/>
        <v>0</v>
      </c>
      <c r="Q1076" s="31">
        <f t="shared" si="140"/>
        <v>0</v>
      </c>
      <c r="R1076" s="61">
        <f t="shared" si="133"/>
        <v>0</v>
      </c>
    </row>
    <row r="1077" spans="1:18" ht="15" hidden="1" customHeight="1" x14ac:dyDescent="0.25">
      <c r="A1077" s="102">
        <v>41022</v>
      </c>
      <c r="B1077" s="59" t="s">
        <v>73</v>
      </c>
      <c r="C1077" s="60">
        <v>1500</v>
      </c>
      <c r="D1077" s="60">
        <v>1515</v>
      </c>
      <c r="E1077" s="31" t="s">
        <v>29</v>
      </c>
      <c r="F1077" s="31" t="s">
        <v>66</v>
      </c>
      <c r="G1077" s="103">
        <v>0</v>
      </c>
      <c r="H1077" s="103">
        <v>0</v>
      </c>
      <c r="I1077" s="103">
        <v>0</v>
      </c>
      <c r="J1077" s="103">
        <v>0</v>
      </c>
      <c r="K1077" s="31">
        <f t="shared" si="138"/>
        <v>0</v>
      </c>
      <c r="L1077" s="31">
        <f t="shared" si="134"/>
        <v>0</v>
      </c>
      <c r="M1077" s="31">
        <f t="shared" si="135"/>
        <v>0</v>
      </c>
      <c r="N1077" s="31">
        <f t="shared" si="136"/>
        <v>0</v>
      </c>
      <c r="O1077" s="31">
        <f t="shared" si="137"/>
        <v>0</v>
      </c>
      <c r="P1077" s="31">
        <f t="shared" si="139"/>
        <v>0</v>
      </c>
      <c r="Q1077" s="31">
        <f t="shared" si="140"/>
        <v>0</v>
      </c>
      <c r="R1077" s="61">
        <f t="shared" si="133"/>
        <v>0</v>
      </c>
    </row>
    <row r="1078" spans="1:18" ht="15" hidden="1" customHeight="1" x14ac:dyDescent="0.25">
      <c r="A1078" s="102">
        <v>41022</v>
      </c>
      <c r="B1078" s="59" t="s">
        <v>73</v>
      </c>
      <c r="C1078" s="60">
        <v>1515</v>
      </c>
      <c r="D1078" s="60">
        <v>1530</v>
      </c>
      <c r="E1078" s="31" t="s">
        <v>29</v>
      </c>
      <c r="F1078" s="31" t="s">
        <v>66</v>
      </c>
      <c r="G1078" s="103">
        <v>0</v>
      </c>
      <c r="H1078" s="103">
        <v>0</v>
      </c>
      <c r="I1078" s="103">
        <v>0</v>
      </c>
      <c r="J1078" s="103">
        <v>0</v>
      </c>
      <c r="K1078" s="31">
        <f t="shared" si="138"/>
        <v>0</v>
      </c>
      <c r="L1078" s="31">
        <f t="shared" si="134"/>
        <v>0</v>
      </c>
      <c r="M1078" s="31">
        <f t="shared" si="135"/>
        <v>0</v>
      </c>
      <c r="N1078" s="31">
        <f t="shared" si="136"/>
        <v>0</v>
      </c>
      <c r="O1078" s="31">
        <f t="shared" si="137"/>
        <v>0</v>
      </c>
      <c r="P1078" s="31">
        <f t="shared" si="139"/>
        <v>0</v>
      </c>
      <c r="Q1078" s="31">
        <f t="shared" si="140"/>
        <v>0</v>
      </c>
      <c r="R1078" s="61">
        <f t="shared" si="133"/>
        <v>0</v>
      </c>
    </row>
    <row r="1079" spans="1:18" ht="15" hidden="1" customHeight="1" x14ac:dyDescent="0.25">
      <c r="A1079" s="102">
        <v>41022</v>
      </c>
      <c r="B1079" s="59" t="s">
        <v>73</v>
      </c>
      <c r="C1079" s="60">
        <v>1530</v>
      </c>
      <c r="D1079" s="60">
        <v>1545</v>
      </c>
      <c r="E1079" s="31" t="s">
        <v>29</v>
      </c>
      <c r="F1079" s="31" t="s">
        <v>66</v>
      </c>
      <c r="G1079" s="103">
        <v>0</v>
      </c>
      <c r="H1079" s="103">
        <v>0</v>
      </c>
      <c r="I1079" s="103">
        <v>0</v>
      </c>
      <c r="J1079" s="103">
        <v>0</v>
      </c>
      <c r="K1079" s="31">
        <f t="shared" si="138"/>
        <v>0</v>
      </c>
      <c r="L1079" s="31">
        <f t="shared" si="134"/>
        <v>0</v>
      </c>
      <c r="M1079" s="31">
        <f t="shared" si="135"/>
        <v>0</v>
      </c>
      <c r="N1079" s="31">
        <f t="shared" si="136"/>
        <v>0</v>
      </c>
      <c r="O1079" s="31">
        <f t="shared" si="137"/>
        <v>0</v>
      </c>
      <c r="P1079" s="31">
        <f t="shared" si="139"/>
        <v>0</v>
      </c>
      <c r="Q1079" s="31">
        <f t="shared" si="140"/>
        <v>0</v>
      </c>
      <c r="R1079" s="61">
        <f t="shared" si="133"/>
        <v>0</v>
      </c>
    </row>
    <row r="1080" spans="1:18" ht="15" hidden="1" customHeight="1" x14ac:dyDescent="0.25">
      <c r="A1080" s="102">
        <v>41022</v>
      </c>
      <c r="B1080" s="59" t="s">
        <v>73</v>
      </c>
      <c r="C1080" s="60">
        <v>1545</v>
      </c>
      <c r="D1080" s="60">
        <v>1600</v>
      </c>
      <c r="E1080" s="31" t="s">
        <v>29</v>
      </c>
      <c r="F1080" s="31" t="s">
        <v>66</v>
      </c>
      <c r="G1080" s="103">
        <v>0</v>
      </c>
      <c r="H1080" s="103">
        <v>0</v>
      </c>
      <c r="I1080" s="103">
        <v>0</v>
      </c>
      <c r="J1080" s="103">
        <v>0</v>
      </c>
      <c r="K1080" s="31">
        <f t="shared" si="138"/>
        <v>0</v>
      </c>
      <c r="L1080" s="31">
        <f t="shared" si="134"/>
        <v>0</v>
      </c>
      <c r="M1080" s="31">
        <f t="shared" si="135"/>
        <v>0</v>
      </c>
      <c r="N1080" s="31">
        <f t="shared" si="136"/>
        <v>0</v>
      </c>
      <c r="O1080" s="31">
        <f t="shared" si="137"/>
        <v>0</v>
      </c>
      <c r="P1080" s="31">
        <f t="shared" si="139"/>
        <v>0</v>
      </c>
      <c r="Q1080" s="31">
        <f t="shared" si="140"/>
        <v>0</v>
      </c>
      <c r="R1080" s="61">
        <f t="shared" si="133"/>
        <v>0</v>
      </c>
    </row>
    <row r="1081" spans="1:18" ht="15" hidden="1" customHeight="1" x14ac:dyDescent="0.25">
      <c r="A1081" s="102">
        <v>41022</v>
      </c>
      <c r="B1081" s="59" t="s">
        <v>73</v>
      </c>
      <c r="C1081" s="60">
        <v>1600</v>
      </c>
      <c r="D1081" s="60">
        <v>1615</v>
      </c>
      <c r="E1081" s="31" t="s">
        <v>29</v>
      </c>
      <c r="F1081" s="31" t="s">
        <v>66</v>
      </c>
      <c r="G1081" s="103">
        <v>0</v>
      </c>
      <c r="H1081" s="103">
        <v>0</v>
      </c>
      <c r="I1081" s="103">
        <v>0</v>
      </c>
      <c r="J1081" s="103">
        <v>0</v>
      </c>
      <c r="K1081" s="31">
        <f t="shared" si="138"/>
        <v>0</v>
      </c>
      <c r="L1081" s="31">
        <f t="shared" si="134"/>
        <v>0</v>
      </c>
      <c r="M1081" s="31">
        <f t="shared" si="135"/>
        <v>0</v>
      </c>
      <c r="N1081" s="31">
        <f t="shared" si="136"/>
        <v>0</v>
      </c>
      <c r="O1081" s="31">
        <f t="shared" si="137"/>
        <v>0</v>
      </c>
      <c r="P1081" s="31">
        <f t="shared" si="139"/>
        <v>0</v>
      </c>
      <c r="Q1081" s="31">
        <f t="shared" si="140"/>
        <v>0</v>
      </c>
      <c r="R1081" s="61">
        <f t="shared" si="133"/>
        <v>0</v>
      </c>
    </row>
    <row r="1082" spans="1:18" ht="15" hidden="1" customHeight="1" x14ac:dyDescent="0.25">
      <c r="A1082" s="102">
        <v>41022</v>
      </c>
      <c r="B1082" s="59" t="s">
        <v>73</v>
      </c>
      <c r="C1082" s="60">
        <v>1615</v>
      </c>
      <c r="D1082" s="60">
        <v>1630</v>
      </c>
      <c r="E1082" s="31" t="s">
        <v>29</v>
      </c>
      <c r="F1082" s="31" t="s">
        <v>66</v>
      </c>
      <c r="G1082" s="103">
        <v>0</v>
      </c>
      <c r="H1082" s="103">
        <v>0</v>
      </c>
      <c r="I1082" s="103">
        <v>0</v>
      </c>
      <c r="J1082" s="103">
        <v>0</v>
      </c>
      <c r="K1082" s="31">
        <f t="shared" si="138"/>
        <v>0</v>
      </c>
      <c r="L1082" s="31">
        <f t="shared" si="134"/>
        <v>0</v>
      </c>
      <c r="M1082" s="31">
        <f t="shared" si="135"/>
        <v>0</v>
      </c>
      <c r="N1082" s="31">
        <f t="shared" si="136"/>
        <v>0</v>
      </c>
      <c r="O1082" s="31">
        <f t="shared" si="137"/>
        <v>0</v>
      </c>
      <c r="P1082" s="31">
        <f t="shared" si="139"/>
        <v>0</v>
      </c>
      <c r="Q1082" s="31">
        <f t="shared" si="140"/>
        <v>0</v>
      </c>
      <c r="R1082" s="61">
        <f t="shared" si="133"/>
        <v>0</v>
      </c>
    </row>
    <row r="1083" spans="1:18" ht="15" hidden="1" customHeight="1" x14ac:dyDescent="0.25">
      <c r="A1083" s="102">
        <v>41022</v>
      </c>
      <c r="B1083" s="59" t="s">
        <v>73</v>
      </c>
      <c r="C1083" s="60">
        <v>1630</v>
      </c>
      <c r="D1083" s="60">
        <v>1645</v>
      </c>
      <c r="E1083" s="31" t="s">
        <v>29</v>
      </c>
      <c r="F1083" s="31" t="s">
        <v>66</v>
      </c>
      <c r="G1083" s="103">
        <v>0</v>
      </c>
      <c r="H1083" s="103">
        <v>0</v>
      </c>
      <c r="I1083" s="103">
        <v>0</v>
      </c>
      <c r="J1083" s="103">
        <v>0</v>
      </c>
      <c r="K1083" s="31">
        <f t="shared" si="138"/>
        <v>0</v>
      </c>
      <c r="L1083" s="31">
        <f t="shared" si="134"/>
        <v>0</v>
      </c>
      <c r="M1083" s="31">
        <f t="shared" si="135"/>
        <v>0</v>
      </c>
      <c r="N1083" s="31">
        <f t="shared" si="136"/>
        <v>0</v>
      </c>
      <c r="O1083" s="31">
        <f t="shared" si="137"/>
        <v>0</v>
      </c>
      <c r="P1083" s="31">
        <f t="shared" si="139"/>
        <v>0</v>
      </c>
      <c r="Q1083" s="31">
        <f t="shared" si="140"/>
        <v>0</v>
      </c>
      <c r="R1083" s="61">
        <f t="shared" si="133"/>
        <v>0</v>
      </c>
    </row>
    <row r="1084" spans="1:18" ht="15" hidden="1" customHeight="1" x14ac:dyDescent="0.25">
      <c r="A1084" s="102">
        <v>41022</v>
      </c>
      <c r="B1084" s="59" t="s">
        <v>73</v>
      </c>
      <c r="C1084" s="60">
        <v>1645</v>
      </c>
      <c r="D1084" s="60">
        <v>1700</v>
      </c>
      <c r="E1084" s="31" t="s">
        <v>29</v>
      </c>
      <c r="F1084" s="31" t="s">
        <v>66</v>
      </c>
      <c r="G1084" s="103">
        <v>0</v>
      </c>
      <c r="H1084" s="103">
        <v>0</v>
      </c>
      <c r="I1084" s="103">
        <v>0</v>
      </c>
      <c r="J1084" s="103">
        <v>0</v>
      </c>
      <c r="K1084" s="31">
        <f t="shared" si="138"/>
        <v>0</v>
      </c>
      <c r="L1084" s="31">
        <f t="shared" si="134"/>
        <v>0</v>
      </c>
      <c r="M1084" s="31">
        <f t="shared" si="135"/>
        <v>0</v>
      </c>
      <c r="N1084" s="31">
        <f t="shared" si="136"/>
        <v>0</v>
      </c>
      <c r="O1084" s="31">
        <f t="shared" si="137"/>
        <v>0</v>
      </c>
      <c r="P1084" s="31">
        <f t="shared" si="139"/>
        <v>0</v>
      </c>
      <c r="Q1084" s="31">
        <f t="shared" si="140"/>
        <v>0</v>
      </c>
      <c r="R1084" s="61">
        <f t="shared" si="133"/>
        <v>0</v>
      </c>
    </row>
    <row r="1085" spans="1:18" ht="15" hidden="1" customHeight="1" x14ac:dyDescent="0.25">
      <c r="A1085" s="102">
        <v>41022</v>
      </c>
      <c r="B1085" s="59" t="s">
        <v>73</v>
      </c>
      <c r="C1085" s="60">
        <v>1700</v>
      </c>
      <c r="D1085" s="60">
        <v>1715</v>
      </c>
      <c r="E1085" s="31" t="s">
        <v>29</v>
      </c>
      <c r="F1085" s="31" t="s">
        <v>66</v>
      </c>
      <c r="G1085" s="103">
        <v>0</v>
      </c>
      <c r="H1085" s="103">
        <v>0</v>
      </c>
      <c r="I1085" s="103">
        <v>0</v>
      </c>
      <c r="J1085" s="103">
        <v>0</v>
      </c>
      <c r="K1085" s="31">
        <f t="shared" si="138"/>
        <v>0</v>
      </c>
      <c r="L1085" s="31">
        <f t="shared" si="134"/>
        <v>0</v>
      </c>
      <c r="M1085" s="31">
        <f t="shared" si="135"/>
        <v>0</v>
      </c>
      <c r="N1085" s="31">
        <f t="shared" si="136"/>
        <v>0</v>
      </c>
      <c r="O1085" s="31">
        <f t="shared" si="137"/>
        <v>0</v>
      </c>
      <c r="P1085" s="31">
        <f t="shared" si="139"/>
        <v>0</v>
      </c>
      <c r="Q1085" s="31">
        <f t="shared" si="140"/>
        <v>0</v>
      </c>
      <c r="R1085" s="61">
        <f t="shared" si="133"/>
        <v>0</v>
      </c>
    </row>
    <row r="1086" spans="1:18" ht="15" hidden="1" customHeight="1" x14ac:dyDescent="0.25">
      <c r="A1086" s="102">
        <v>41022</v>
      </c>
      <c r="B1086" s="59" t="s">
        <v>73</v>
      </c>
      <c r="C1086" s="60">
        <v>1715</v>
      </c>
      <c r="D1086" s="60">
        <v>1730</v>
      </c>
      <c r="E1086" s="31" t="s">
        <v>29</v>
      </c>
      <c r="F1086" s="31" t="s">
        <v>66</v>
      </c>
      <c r="G1086" s="103">
        <v>0</v>
      </c>
      <c r="H1086" s="103">
        <v>0</v>
      </c>
      <c r="I1086" s="103">
        <v>0</v>
      </c>
      <c r="J1086" s="103">
        <v>0</v>
      </c>
      <c r="K1086" s="31">
        <f t="shared" si="138"/>
        <v>0</v>
      </c>
      <c r="L1086" s="31">
        <f t="shared" si="134"/>
        <v>0</v>
      </c>
      <c r="M1086" s="31">
        <f t="shared" si="135"/>
        <v>0</v>
      </c>
      <c r="N1086" s="31">
        <f t="shared" si="136"/>
        <v>0</v>
      </c>
      <c r="O1086" s="31">
        <f t="shared" si="137"/>
        <v>0</v>
      </c>
      <c r="P1086" s="31">
        <f t="shared" si="139"/>
        <v>0</v>
      </c>
      <c r="Q1086" s="31">
        <f t="shared" si="140"/>
        <v>0</v>
      </c>
      <c r="R1086" s="61">
        <f t="shared" si="133"/>
        <v>0</v>
      </c>
    </row>
    <row r="1087" spans="1:18" ht="15" hidden="1" customHeight="1" x14ac:dyDescent="0.25">
      <c r="A1087" s="102">
        <v>41022</v>
      </c>
      <c r="B1087" s="59" t="s">
        <v>73</v>
      </c>
      <c r="C1087" s="60">
        <v>1730</v>
      </c>
      <c r="D1087" s="60">
        <v>1745</v>
      </c>
      <c r="E1087" s="31" t="s">
        <v>29</v>
      </c>
      <c r="F1087" s="31" t="s">
        <v>66</v>
      </c>
      <c r="G1087" s="103">
        <v>0</v>
      </c>
      <c r="H1087" s="103">
        <v>0</v>
      </c>
      <c r="I1087" s="103">
        <v>0</v>
      </c>
      <c r="J1087" s="103">
        <v>0</v>
      </c>
      <c r="K1087" s="31">
        <f t="shared" si="138"/>
        <v>0</v>
      </c>
      <c r="L1087" s="31">
        <f t="shared" si="134"/>
        <v>0</v>
      </c>
      <c r="M1087" s="31">
        <f t="shared" si="135"/>
        <v>0</v>
      </c>
      <c r="N1087" s="31">
        <f t="shared" si="136"/>
        <v>0</v>
      </c>
      <c r="O1087" s="31">
        <f t="shared" si="137"/>
        <v>0</v>
      </c>
      <c r="P1087" s="31">
        <f t="shared" si="139"/>
        <v>0</v>
      </c>
      <c r="Q1087" s="31">
        <f t="shared" si="140"/>
        <v>0</v>
      </c>
      <c r="R1087" s="61">
        <f t="shared" si="133"/>
        <v>0</v>
      </c>
    </row>
    <row r="1088" spans="1:18" ht="15" hidden="1" customHeight="1" x14ac:dyDescent="0.25">
      <c r="A1088" s="102">
        <v>41022</v>
      </c>
      <c r="B1088" s="59" t="s">
        <v>73</v>
      </c>
      <c r="C1088" s="60">
        <v>1745</v>
      </c>
      <c r="D1088" s="60">
        <v>1800</v>
      </c>
      <c r="E1088" s="31" t="s">
        <v>29</v>
      </c>
      <c r="F1088" s="31" t="s">
        <v>66</v>
      </c>
      <c r="G1088" s="103">
        <v>0</v>
      </c>
      <c r="H1088" s="103">
        <v>0</v>
      </c>
      <c r="I1088" s="103">
        <v>0</v>
      </c>
      <c r="J1088" s="103">
        <v>0</v>
      </c>
      <c r="K1088" s="31">
        <f t="shared" si="138"/>
        <v>0</v>
      </c>
      <c r="L1088" s="31">
        <f t="shared" si="134"/>
        <v>0</v>
      </c>
      <c r="M1088" s="31">
        <f t="shared" si="135"/>
        <v>0</v>
      </c>
      <c r="N1088" s="31">
        <f t="shared" si="136"/>
        <v>0</v>
      </c>
      <c r="O1088" s="31">
        <f t="shared" si="137"/>
        <v>0</v>
      </c>
      <c r="P1088" s="31">
        <f t="shared" si="139"/>
        <v>0</v>
      </c>
      <c r="Q1088" s="31">
        <f t="shared" si="140"/>
        <v>0</v>
      </c>
      <c r="R1088" s="61">
        <f t="shared" si="133"/>
        <v>0</v>
      </c>
    </row>
    <row r="1089" spans="1:18" ht="15" hidden="1" customHeight="1" x14ac:dyDescent="0.25">
      <c r="A1089" s="102">
        <v>41022</v>
      </c>
      <c r="B1089" s="59" t="s">
        <v>73</v>
      </c>
      <c r="C1089" s="60">
        <v>1800</v>
      </c>
      <c r="D1089" s="60">
        <v>1815</v>
      </c>
      <c r="E1089" s="31" t="s">
        <v>29</v>
      </c>
      <c r="F1089" s="31" t="s">
        <v>66</v>
      </c>
      <c r="G1089" s="103">
        <v>0</v>
      </c>
      <c r="H1089" s="103">
        <v>0</v>
      </c>
      <c r="I1089" s="103">
        <v>0</v>
      </c>
      <c r="J1089" s="103">
        <v>0</v>
      </c>
      <c r="K1089" s="31">
        <f t="shared" si="138"/>
        <v>0</v>
      </c>
      <c r="L1089" s="31">
        <f t="shared" si="134"/>
        <v>0</v>
      </c>
      <c r="M1089" s="31">
        <f t="shared" si="135"/>
        <v>0</v>
      </c>
      <c r="N1089" s="31">
        <f t="shared" si="136"/>
        <v>0</v>
      </c>
      <c r="O1089" s="31">
        <f t="shared" si="137"/>
        <v>0</v>
      </c>
      <c r="P1089" s="31">
        <f t="shared" si="139"/>
        <v>0</v>
      </c>
      <c r="Q1089" s="31">
        <f t="shared" si="140"/>
        <v>0</v>
      </c>
      <c r="R1089" s="61">
        <f t="shared" si="133"/>
        <v>0</v>
      </c>
    </row>
    <row r="1090" spans="1:18" ht="15" hidden="1" customHeight="1" x14ac:dyDescent="0.25">
      <c r="A1090" s="102">
        <v>41022</v>
      </c>
      <c r="B1090" s="59" t="s">
        <v>73</v>
      </c>
      <c r="C1090" s="60">
        <v>1815</v>
      </c>
      <c r="D1090" s="60">
        <v>1830</v>
      </c>
      <c r="E1090" s="31" t="s">
        <v>29</v>
      </c>
      <c r="F1090" s="31" t="s">
        <v>66</v>
      </c>
      <c r="G1090" s="103">
        <v>0</v>
      </c>
      <c r="H1090" s="103">
        <v>0</v>
      </c>
      <c r="I1090" s="103">
        <v>0</v>
      </c>
      <c r="J1090" s="103">
        <v>0</v>
      </c>
      <c r="K1090" s="31">
        <f t="shared" si="138"/>
        <v>0</v>
      </c>
      <c r="L1090" s="31">
        <f t="shared" si="134"/>
        <v>0</v>
      </c>
      <c r="M1090" s="31">
        <f t="shared" si="135"/>
        <v>0</v>
      </c>
      <c r="N1090" s="31">
        <f t="shared" si="136"/>
        <v>0</v>
      </c>
      <c r="O1090" s="31">
        <f t="shared" si="137"/>
        <v>0</v>
      </c>
      <c r="P1090" s="31">
        <f t="shared" si="139"/>
        <v>0</v>
      </c>
      <c r="Q1090" s="31">
        <f t="shared" si="140"/>
        <v>0</v>
      </c>
      <c r="R1090" s="61">
        <f t="shared" si="133"/>
        <v>0</v>
      </c>
    </row>
    <row r="1091" spans="1:18" ht="15" hidden="1" customHeight="1" x14ac:dyDescent="0.25">
      <c r="A1091" s="102">
        <v>41022</v>
      </c>
      <c r="B1091" s="59" t="s">
        <v>73</v>
      </c>
      <c r="C1091" s="60">
        <v>1830</v>
      </c>
      <c r="D1091" s="60">
        <v>1845</v>
      </c>
      <c r="E1091" s="31" t="s">
        <v>29</v>
      </c>
      <c r="F1091" s="31" t="s">
        <v>66</v>
      </c>
      <c r="G1091" s="103">
        <v>0</v>
      </c>
      <c r="H1091" s="103">
        <v>0</v>
      </c>
      <c r="I1091" s="103">
        <v>0</v>
      </c>
      <c r="J1091" s="103">
        <v>0</v>
      </c>
      <c r="K1091" s="31">
        <f t="shared" si="138"/>
        <v>0</v>
      </c>
      <c r="L1091" s="31">
        <f t="shared" si="134"/>
        <v>0</v>
      </c>
      <c r="M1091" s="31">
        <f t="shared" si="135"/>
        <v>0</v>
      </c>
      <c r="N1091" s="31">
        <f t="shared" si="136"/>
        <v>0</v>
      </c>
      <c r="O1091" s="31">
        <f t="shared" si="137"/>
        <v>0</v>
      </c>
      <c r="P1091" s="31">
        <f t="shared" si="139"/>
        <v>0</v>
      </c>
      <c r="Q1091" s="31">
        <f t="shared" si="140"/>
        <v>0</v>
      </c>
      <c r="R1091" s="61">
        <f t="shared" si="133"/>
        <v>0</v>
      </c>
    </row>
    <row r="1092" spans="1:18" ht="15" hidden="1" customHeight="1" x14ac:dyDescent="0.25">
      <c r="A1092" s="102">
        <v>41022</v>
      </c>
      <c r="B1092" s="59" t="s">
        <v>73</v>
      </c>
      <c r="C1092" s="60">
        <v>1845</v>
      </c>
      <c r="D1092" s="60">
        <v>1900</v>
      </c>
      <c r="E1092" s="31" t="s">
        <v>29</v>
      </c>
      <c r="F1092" s="31" t="s">
        <v>66</v>
      </c>
      <c r="G1092" s="103">
        <v>0</v>
      </c>
      <c r="H1092" s="103">
        <v>0</v>
      </c>
      <c r="I1092" s="103">
        <v>0</v>
      </c>
      <c r="J1092" s="103">
        <v>0</v>
      </c>
      <c r="K1092" s="31">
        <f t="shared" si="138"/>
        <v>0</v>
      </c>
      <c r="L1092" s="31">
        <f t="shared" si="134"/>
        <v>0</v>
      </c>
      <c r="M1092" s="31">
        <f t="shared" si="135"/>
        <v>0</v>
      </c>
      <c r="N1092" s="31">
        <f t="shared" si="136"/>
        <v>0</v>
      </c>
      <c r="O1092" s="31">
        <f t="shared" si="137"/>
        <v>0</v>
      </c>
      <c r="P1092" s="31">
        <f t="shared" si="139"/>
        <v>0</v>
      </c>
      <c r="Q1092" s="31">
        <f t="shared" si="140"/>
        <v>0</v>
      </c>
      <c r="R1092" s="61">
        <f t="shared" si="133"/>
        <v>0</v>
      </c>
    </row>
    <row r="1093" spans="1:18" ht="15" hidden="1" customHeight="1" x14ac:dyDescent="0.25">
      <c r="A1093" s="102">
        <v>41022</v>
      </c>
      <c r="B1093" s="59" t="s">
        <v>73</v>
      </c>
      <c r="C1093" s="60">
        <v>1900</v>
      </c>
      <c r="D1093" s="60">
        <v>1915</v>
      </c>
      <c r="E1093" s="31" t="s">
        <v>29</v>
      </c>
      <c r="F1093" s="31" t="s">
        <v>66</v>
      </c>
      <c r="G1093" s="103">
        <v>0</v>
      </c>
      <c r="H1093" s="103">
        <v>0</v>
      </c>
      <c r="I1093" s="103">
        <v>0</v>
      </c>
      <c r="J1093" s="103">
        <v>0</v>
      </c>
      <c r="K1093" s="31">
        <f t="shared" si="138"/>
        <v>0</v>
      </c>
      <c r="L1093" s="31">
        <f t="shared" si="134"/>
        <v>0</v>
      </c>
      <c r="M1093" s="31">
        <f t="shared" si="135"/>
        <v>0</v>
      </c>
      <c r="N1093" s="31">
        <f t="shared" si="136"/>
        <v>0</v>
      </c>
      <c r="O1093" s="31">
        <f t="shared" si="137"/>
        <v>0</v>
      </c>
      <c r="P1093" s="31">
        <f t="shared" si="139"/>
        <v>0</v>
      </c>
      <c r="Q1093" s="31">
        <f t="shared" si="140"/>
        <v>0</v>
      </c>
      <c r="R1093" s="61">
        <f t="shared" si="133"/>
        <v>0</v>
      </c>
    </row>
    <row r="1094" spans="1:18" ht="15" hidden="1" customHeight="1" x14ac:dyDescent="0.25">
      <c r="A1094" s="102">
        <v>41022</v>
      </c>
      <c r="B1094" s="59" t="s">
        <v>73</v>
      </c>
      <c r="C1094" s="60">
        <v>1915</v>
      </c>
      <c r="D1094" s="60">
        <v>1930</v>
      </c>
      <c r="E1094" s="31" t="s">
        <v>29</v>
      </c>
      <c r="F1094" s="31" t="s">
        <v>66</v>
      </c>
      <c r="G1094" s="103">
        <v>0</v>
      </c>
      <c r="H1094" s="103">
        <v>0</v>
      </c>
      <c r="I1094" s="103">
        <v>0</v>
      </c>
      <c r="J1094" s="103">
        <v>0</v>
      </c>
      <c r="K1094" s="31">
        <f t="shared" si="138"/>
        <v>0</v>
      </c>
      <c r="L1094" s="31">
        <f t="shared" si="134"/>
        <v>0</v>
      </c>
      <c r="M1094" s="31">
        <f t="shared" si="135"/>
        <v>0</v>
      </c>
      <c r="N1094" s="31">
        <f t="shared" si="136"/>
        <v>0</v>
      </c>
      <c r="O1094" s="31">
        <f t="shared" si="137"/>
        <v>0</v>
      </c>
      <c r="P1094" s="31">
        <f t="shared" si="139"/>
        <v>0</v>
      </c>
      <c r="Q1094" s="31">
        <f t="shared" si="140"/>
        <v>0</v>
      </c>
      <c r="R1094" s="61">
        <f t="shared" si="133"/>
        <v>0</v>
      </c>
    </row>
    <row r="1095" spans="1:18" ht="15" hidden="1" customHeight="1" x14ac:dyDescent="0.25">
      <c r="A1095" s="102">
        <v>41022</v>
      </c>
      <c r="B1095" s="59" t="s">
        <v>73</v>
      </c>
      <c r="C1095" s="60">
        <v>1930</v>
      </c>
      <c r="D1095" s="60">
        <v>1945</v>
      </c>
      <c r="E1095" s="31" t="s">
        <v>29</v>
      </c>
      <c r="F1095" s="31" t="s">
        <v>66</v>
      </c>
      <c r="G1095" s="103">
        <v>0</v>
      </c>
      <c r="H1095" s="103">
        <v>0</v>
      </c>
      <c r="I1095" s="103">
        <v>0</v>
      </c>
      <c r="J1095" s="103">
        <v>0</v>
      </c>
      <c r="K1095" s="31">
        <f t="shared" si="138"/>
        <v>0</v>
      </c>
      <c r="L1095" s="31">
        <f t="shared" si="134"/>
        <v>0</v>
      </c>
      <c r="M1095" s="31">
        <f t="shared" si="135"/>
        <v>0</v>
      </c>
      <c r="N1095" s="31">
        <f t="shared" si="136"/>
        <v>0</v>
      </c>
      <c r="O1095" s="31">
        <f t="shared" si="137"/>
        <v>0</v>
      </c>
      <c r="P1095" s="31">
        <f t="shared" si="139"/>
        <v>0</v>
      </c>
      <c r="Q1095" s="31">
        <f t="shared" si="140"/>
        <v>0</v>
      </c>
      <c r="R1095" s="61">
        <f t="shared" si="133"/>
        <v>0</v>
      </c>
    </row>
    <row r="1096" spans="1:18" ht="15.75" hidden="1" customHeight="1" thickBot="1" x14ac:dyDescent="0.3">
      <c r="A1096" s="104">
        <v>41022</v>
      </c>
      <c r="B1096" s="85" t="s">
        <v>73</v>
      </c>
      <c r="C1096" s="62">
        <v>1945</v>
      </c>
      <c r="D1096" s="62">
        <v>2000</v>
      </c>
      <c r="E1096" s="63" t="s">
        <v>29</v>
      </c>
      <c r="F1096" s="63" t="s">
        <v>66</v>
      </c>
      <c r="G1096" s="105">
        <v>0</v>
      </c>
      <c r="H1096" s="105">
        <v>0</v>
      </c>
      <c r="I1096" s="105">
        <v>0</v>
      </c>
      <c r="J1096" s="105">
        <v>0</v>
      </c>
      <c r="K1096" s="63">
        <f t="shared" si="138"/>
        <v>0</v>
      </c>
      <c r="L1096" s="63">
        <f t="shared" si="134"/>
        <v>0</v>
      </c>
      <c r="M1096" s="63">
        <f t="shared" si="135"/>
        <v>0</v>
      </c>
      <c r="N1096" s="63">
        <f t="shared" si="136"/>
        <v>0</v>
      </c>
      <c r="O1096" s="63">
        <f t="shared" si="137"/>
        <v>0</v>
      </c>
      <c r="P1096" s="63">
        <f t="shared" si="139"/>
        <v>0</v>
      </c>
      <c r="Q1096" s="63">
        <f t="shared" si="140"/>
        <v>0</v>
      </c>
      <c r="R1096" s="64">
        <f t="shared" si="133"/>
        <v>0</v>
      </c>
    </row>
    <row r="1097" spans="1:18" x14ac:dyDescent="0.25">
      <c r="G1097" s="130">
        <f>SUM(G17:G76)</f>
        <v>3684</v>
      </c>
      <c r="H1097" s="130">
        <f t="shared" ref="H1097:J1097" si="141">SUM(H17:H76)</f>
        <v>3829</v>
      </c>
      <c r="I1097" s="130">
        <f t="shared" si="141"/>
        <v>2704</v>
      </c>
      <c r="J1097" s="130">
        <f t="shared" si="141"/>
        <v>999</v>
      </c>
      <c r="K1097" s="130"/>
      <c r="L1097" s="130"/>
      <c r="M1097" s="130"/>
      <c r="N1097" s="130"/>
      <c r="O1097" s="130"/>
      <c r="P1097" s="130"/>
      <c r="Q1097" s="130"/>
      <c r="R1097" s="130"/>
    </row>
  </sheetData>
  <autoFilter ref="A16:F1096">
    <filterColumn colId="2" showButton="0"/>
    <filterColumn colId="5">
      <filters>
        <filter val="1"/>
      </filters>
    </filterColumn>
  </autoFilter>
  <mergeCells count="18">
    <mergeCell ref="P15:P16"/>
    <mergeCell ref="Q15:R15"/>
    <mergeCell ref="Q14:R14"/>
    <mergeCell ref="D9:D10"/>
    <mergeCell ref="L15:O15"/>
    <mergeCell ref="K15:K16"/>
    <mergeCell ref="E1:G1"/>
    <mergeCell ref="E2:F2"/>
    <mergeCell ref="E3:E4"/>
    <mergeCell ref="C16:D16"/>
    <mergeCell ref="C15:D15"/>
    <mergeCell ref="A14:J14"/>
    <mergeCell ref="A1:B2"/>
    <mergeCell ref="H1:I2"/>
    <mergeCell ref="E5:E6"/>
    <mergeCell ref="C1:D2"/>
    <mergeCell ref="D3:D4"/>
    <mergeCell ref="D5:D8"/>
  </mergeCells>
  <dataValidations count="5">
    <dataValidation allowBlank="1" showErrorMessage="1" error="REVISAR, DATO NO CORRESPONDE" sqref="K17:K1096"/>
    <dataValidation type="list" allowBlank="1" showDropDown="1" showErrorMessage="1" error="REVISAR, DATO NO CORRESPONDE" sqref="E17:E1096">
      <formula1>ACC</formula1>
    </dataValidation>
    <dataValidation type="list" allowBlank="1" showDropDown="1" showErrorMessage="1" error="REVISAR, DATO NO CORRESPONDE" sqref="F17:F1096">
      <formula1>SENT</formula1>
    </dataValidation>
    <dataValidation type="list" allowBlank="1" showDropDown="1" showErrorMessage="1" error="REVISAR, DATO NO CORRESPONDE" sqref="C17:D1096">
      <formula1>PER</formula1>
    </dataValidation>
    <dataValidation type="list" allowBlank="1" showDropDown="1" showErrorMessage="1" error="REVISAR, DATO NO CORRESPONDE" sqref="A17:A1096">
      <formula1>FECH</formula1>
    </dataValidation>
  </dataValidations>
  <pageMargins left="0.7" right="0.7" top="0.75" bottom="0.75" header="0.3" footer="0.3"/>
  <pageSetup orientation="portrait" r:id="rId1"/>
  <ignoredErrors>
    <ignoredError sqref="K1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3"/>
  <sheetViews>
    <sheetView topLeftCell="AH1" zoomScale="85" zoomScaleNormal="85" workbookViewId="0">
      <selection activeCell="AP7" sqref="AK2:AP7"/>
    </sheetView>
  </sheetViews>
  <sheetFormatPr baseColWidth="10" defaultRowHeight="15" x14ac:dyDescent="0.25"/>
  <cols>
    <col min="12" max="12" width="15.140625" bestFit="1" customWidth="1"/>
    <col min="21" max="22" width="11.42578125" style="156"/>
    <col min="23" max="23" width="28.42578125" customWidth="1"/>
    <col min="38" max="38" width="11.42578125" style="156"/>
    <col min="42" max="42" width="11.42578125" style="156"/>
  </cols>
  <sheetData>
    <row r="1" spans="1:53" s="135" customFormat="1" ht="15.75" customHeight="1" thickBot="1" x14ac:dyDescent="0.3">
      <c r="A1" s="236" t="s">
        <v>78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U1" s="156"/>
      <c r="V1" s="156"/>
      <c r="AL1" s="156"/>
      <c r="AP1" s="156"/>
    </row>
    <row r="2" spans="1:53" s="135" customFormat="1" ht="75.75" thickBot="1" x14ac:dyDescent="0.3">
      <c r="A2" s="237" t="s">
        <v>48</v>
      </c>
      <c r="B2" s="237"/>
      <c r="C2" s="238" t="s">
        <v>79</v>
      </c>
      <c r="D2" s="240" t="s">
        <v>80</v>
      </c>
      <c r="E2" s="241"/>
      <c r="F2" s="241"/>
      <c r="G2" s="242"/>
      <c r="H2" s="238" t="s">
        <v>77</v>
      </c>
      <c r="I2" s="138"/>
      <c r="J2" s="138"/>
      <c r="K2" s="138"/>
      <c r="L2" s="138"/>
      <c r="M2" s="238" t="s">
        <v>33</v>
      </c>
      <c r="N2" s="244" t="s">
        <v>45</v>
      </c>
      <c r="O2" s="245"/>
      <c r="P2" s="245"/>
      <c r="Q2" s="245"/>
      <c r="R2" s="246"/>
      <c r="U2" s="156"/>
      <c r="V2" s="156"/>
      <c r="W2" s="230" t="str">
        <f>C2</f>
        <v>MOVIMIENTOS</v>
      </c>
      <c r="X2" s="232" t="s">
        <v>102</v>
      </c>
      <c r="Y2" s="232"/>
      <c r="Z2" s="232"/>
      <c r="AA2" s="232"/>
      <c r="AB2" s="232" t="s">
        <v>76</v>
      </c>
      <c r="AC2" s="234" t="s">
        <v>103</v>
      </c>
      <c r="AD2" s="234"/>
      <c r="AE2" s="234"/>
      <c r="AF2" s="235"/>
      <c r="AK2" s="327" t="s">
        <v>123</v>
      </c>
      <c r="AL2" s="327"/>
      <c r="AM2" s="333" t="s">
        <v>124</v>
      </c>
      <c r="AN2" s="328" t="s">
        <v>102</v>
      </c>
      <c r="AO2" s="328" t="s">
        <v>118</v>
      </c>
      <c r="AP2" s="328" t="s">
        <v>125</v>
      </c>
      <c r="AQ2" s="325" t="str">
        <f>D3</f>
        <v>AUTOS</v>
      </c>
      <c r="AR2" s="325" t="str">
        <f>E3</f>
        <v>BUSES</v>
      </c>
      <c r="AS2" s="325" t="str">
        <f>F3</f>
        <v>CAMIONES</v>
      </c>
      <c r="AT2" s="325" t="str">
        <f>G3</f>
        <v>MOTOS</v>
      </c>
      <c r="AU2" s="325" t="str">
        <f>H2</f>
        <v>TOTAL MIXTO</v>
      </c>
      <c r="AV2" s="325" t="str">
        <f>I3</f>
        <v>AUTOS</v>
      </c>
      <c r="AW2" s="325" t="str">
        <f>J3</f>
        <v>BUSES</v>
      </c>
      <c r="AX2" s="325" t="str">
        <f>K3</f>
        <v>CAMIONES</v>
      </c>
      <c r="AY2" s="325" t="str">
        <f>L3</f>
        <v>MOTOS</v>
      </c>
      <c r="AZ2" s="325" t="str">
        <f>M2</f>
        <v xml:space="preserve">TOTAL EQUIVALENCIA  </v>
      </c>
      <c r="BA2" s="1"/>
    </row>
    <row r="3" spans="1:53" ht="44.25" customHeight="1" thickBot="1" x14ac:dyDescent="0.3">
      <c r="A3" s="237"/>
      <c r="B3" s="237"/>
      <c r="C3" s="239"/>
      <c r="D3" s="136" t="s">
        <v>67</v>
      </c>
      <c r="E3" s="136" t="s">
        <v>68</v>
      </c>
      <c r="F3" s="136" t="s">
        <v>12</v>
      </c>
      <c r="G3" s="136" t="s">
        <v>13</v>
      </c>
      <c r="H3" s="243"/>
      <c r="I3" s="136" t="s">
        <v>67</v>
      </c>
      <c r="J3" s="136" t="s">
        <v>68</v>
      </c>
      <c r="K3" s="136" t="s">
        <v>12</v>
      </c>
      <c r="L3" s="136" t="s">
        <v>13</v>
      </c>
      <c r="M3" s="243"/>
      <c r="N3" s="136" t="s">
        <v>46</v>
      </c>
      <c r="O3" s="137" t="s">
        <v>47</v>
      </c>
      <c r="P3" s="244" t="s">
        <v>49</v>
      </c>
      <c r="Q3" s="246"/>
      <c r="R3" s="30" t="s">
        <v>50</v>
      </c>
      <c r="S3" s="1" t="s">
        <v>115</v>
      </c>
      <c r="T3" s="1" t="s">
        <v>116</v>
      </c>
      <c r="W3" s="231"/>
      <c r="X3" s="145" t="str">
        <f>D3</f>
        <v>AUTOS</v>
      </c>
      <c r="Y3" s="145" t="str">
        <f>E3</f>
        <v>BUSES</v>
      </c>
      <c r="Z3" s="145" t="str">
        <f>F3</f>
        <v>CAMIONES</v>
      </c>
      <c r="AA3" s="145" t="str">
        <f>G3</f>
        <v>MOTOS</v>
      </c>
      <c r="AB3" s="233"/>
      <c r="AC3" s="145" t="str">
        <f>X3</f>
        <v>AUTOS</v>
      </c>
      <c r="AD3" s="145" t="str">
        <f>Y3</f>
        <v>BUSES</v>
      </c>
      <c r="AE3" s="145" t="str">
        <f>Z3</f>
        <v>CAMIONES</v>
      </c>
      <c r="AF3" s="146" t="str">
        <f>AA3</f>
        <v>MOTOS</v>
      </c>
      <c r="AK3" s="329">
        <f>A10</f>
        <v>630</v>
      </c>
      <c r="AL3" s="329">
        <f>B10</f>
        <v>645</v>
      </c>
      <c r="AM3" s="328" t="s">
        <v>119</v>
      </c>
      <c r="AN3" s="333">
        <v>693</v>
      </c>
      <c r="AO3" s="333">
        <v>693</v>
      </c>
      <c r="AP3" s="333">
        <f>'AFORO-Boy.-Calle 69B'!C3</f>
        <v>1</v>
      </c>
      <c r="AQ3" s="326">
        <f>D10</f>
        <v>693</v>
      </c>
      <c r="AR3" s="326">
        <f t="shared" ref="AR3:AZ3" si="0">E10</f>
        <v>202</v>
      </c>
      <c r="AS3" s="326">
        <f t="shared" si="0"/>
        <v>111</v>
      </c>
      <c r="AT3" s="326">
        <f t="shared" si="0"/>
        <v>172</v>
      </c>
      <c r="AU3" s="326">
        <f t="shared" si="0"/>
        <v>1178</v>
      </c>
      <c r="AV3" s="326">
        <f t="shared" si="0"/>
        <v>693</v>
      </c>
      <c r="AW3" s="326">
        <f t="shared" si="0"/>
        <v>404</v>
      </c>
      <c r="AX3" s="326">
        <f t="shared" si="0"/>
        <v>277.5</v>
      </c>
      <c r="AY3" s="326">
        <f t="shared" si="0"/>
        <v>86</v>
      </c>
      <c r="AZ3" s="326">
        <f t="shared" si="0"/>
        <v>1460.5</v>
      </c>
      <c r="BA3" s="1"/>
    </row>
    <row r="4" spans="1:53" ht="15" customHeight="1" x14ac:dyDescent="0.25">
      <c r="A4" s="139">
        <f>'[2]AFORO-Boy.-Calle 69B'!C17</f>
        <v>500</v>
      </c>
      <c r="B4" s="139">
        <f>'[2]AFORO-Boy.-Calle 69B'!D17</f>
        <v>515</v>
      </c>
      <c r="C4" s="228"/>
      <c r="D4" s="140">
        <f>SUM('Movimiento N-S 1 Y 1B'!D3+'Movimiento N-S 1 Y 1B'!D63+'Movimiento N-S 1 Y 1B'!D123+'Movimiento N-S 1 Y 1B'!D183+'Movimiento N-S 1 Y 1B'!D243)</f>
        <v>283</v>
      </c>
      <c r="E4" s="140">
        <f>SUM('Movimiento N-S 1 Y 1B'!E3+'Movimiento N-S 1 Y 1B'!E63+'Movimiento N-S 1 Y 1B'!E123+'Movimiento N-S 1 Y 1B'!E183+'Movimiento N-S 1 Y 1B'!E243)</f>
        <v>3</v>
      </c>
      <c r="F4" s="140">
        <f>SUM('Movimiento N-S 1 Y 1B'!F3+'Movimiento N-S 1 Y 1B'!F63+'Movimiento N-S 1 Y 1B'!F123+'Movimiento N-S 1 Y 1B'!F183+'Movimiento N-S 1 Y 1B'!F243)</f>
        <v>3</v>
      </c>
      <c r="G4" s="140">
        <f>SUM('Movimiento N-S 1 Y 1B'!G3+'Movimiento N-S 1 Y 1B'!G63+'Movimiento N-S 1 Y 1B'!G123+'Movimiento N-S 1 Y 1B'!G183+'Movimiento N-S 1 Y 1B'!G243)</f>
        <v>130</v>
      </c>
      <c r="H4" s="140">
        <f>SUM(D4:G4)</f>
        <v>419</v>
      </c>
      <c r="I4" s="140">
        <f>D4*'[2]AFORO-Boy.-Calle 69B'!$C$3</f>
        <v>283</v>
      </c>
      <c r="J4" s="140">
        <f>E4*'[2]AFORO-Boy.-Calle 69B'!$C$5</f>
        <v>6</v>
      </c>
      <c r="K4" s="140">
        <f>F4*'[2]AFORO-Boy.-Calle 69B'!$C$9</f>
        <v>7.5</v>
      </c>
      <c r="L4" s="140">
        <f>G4*'[2]AFORO-Boy.-Calle 69B'!$C$11</f>
        <v>65</v>
      </c>
      <c r="M4" s="140">
        <f>SUM(I4:L4)</f>
        <v>361.5</v>
      </c>
      <c r="N4" s="140">
        <f>SUM(M4:M7)</f>
        <v>1401.5</v>
      </c>
      <c r="O4" s="141">
        <f>IF(SUM(M4:M7)=N4,MAX(M4:M7)," ")</f>
        <v>414.5</v>
      </c>
      <c r="P4" s="139">
        <f>IF(N4=SUM(M4:M7),A4)</f>
        <v>500</v>
      </c>
      <c r="Q4" s="139">
        <f>IF(N4=SUM(M4:M7),B7)</f>
        <v>600</v>
      </c>
      <c r="R4" s="142">
        <f>MAX($N$4:$N$60)/(4*(IF(N4=MAX($N$4:$N$60),O4,100000000)))</f>
        <v>1.077125E-5</v>
      </c>
      <c r="S4" s="143">
        <f>MAX($N$4:$N$63)/4</f>
        <v>1077.125</v>
      </c>
      <c r="T4" s="130">
        <f>AVERAGE($M$4:$M$63)</f>
        <v>699.11666666666667</v>
      </c>
      <c r="U4" s="156">
        <f>MAX(M4:M63)/2</f>
        <v>730.25</v>
      </c>
      <c r="W4" s="147">
        <f>C4</f>
        <v>0</v>
      </c>
      <c r="X4" s="148">
        <f>SUM(D4:D63)</f>
        <v>20428</v>
      </c>
      <c r="Y4" s="148">
        <f>SUM(E4:E63)</f>
        <v>4291</v>
      </c>
      <c r="Z4" s="148">
        <f>SUM(F4:F63)</f>
        <v>3869</v>
      </c>
      <c r="AA4" s="148">
        <f>SUM(G4:G63)</f>
        <v>6529</v>
      </c>
      <c r="AB4" s="148">
        <f>SUM(X4:AA4)</f>
        <v>35117</v>
      </c>
      <c r="AC4" s="149">
        <f>X4/$AB$4*100</f>
        <v>58.171256086795566</v>
      </c>
      <c r="AD4" s="149">
        <f>Y4/$AB$4*100</f>
        <v>12.219153116724094</v>
      </c>
      <c r="AE4" s="149">
        <f>Z4/$AB$4*100</f>
        <v>11.017455933023891</v>
      </c>
      <c r="AF4" s="150">
        <f>AA4/$AB$4*100</f>
        <v>18.592134863456444</v>
      </c>
      <c r="AK4" s="329"/>
      <c r="AL4" s="329"/>
      <c r="AM4" s="330" t="s">
        <v>120</v>
      </c>
      <c r="AN4" s="333">
        <v>202</v>
      </c>
      <c r="AO4" s="333">
        <v>404</v>
      </c>
      <c r="AP4" s="333">
        <f>'AFORO-Boy.-Calle 69B'!C5</f>
        <v>2</v>
      </c>
      <c r="AQ4" s="324"/>
    </row>
    <row r="5" spans="1:53" ht="15" customHeight="1" thickBot="1" x14ac:dyDescent="0.3">
      <c r="A5" s="139">
        <f>'[2]AFORO-Boy.-Calle 69B'!C18</f>
        <v>515</v>
      </c>
      <c r="B5" s="139">
        <f>'[2]AFORO-Boy.-Calle 69B'!D18</f>
        <v>530</v>
      </c>
      <c r="C5" s="228"/>
      <c r="D5" s="140">
        <f>SUM('Movimiento N-S 1 Y 1B'!D4+'Movimiento N-S 1 Y 1B'!D64+'Movimiento N-S 1 Y 1B'!D124+'Movimiento N-S 1 Y 1B'!D184+'Movimiento N-S 1 Y 1B'!D244)</f>
        <v>276</v>
      </c>
      <c r="E5" s="140">
        <f>SUM('Movimiento N-S 1 Y 1B'!E4+'Movimiento N-S 1 Y 1B'!E64+'Movimiento N-S 1 Y 1B'!E124+'Movimiento N-S 1 Y 1B'!E184+'Movimiento N-S 1 Y 1B'!E244)</f>
        <v>3</v>
      </c>
      <c r="F5" s="140">
        <f>SUM('Movimiento N-S 1 Y 1B'!F4+'Movimiento N-S 1 Y 1B'!F64+'Movimiento N-S 1 Y 1B'!F124+'Movimiento N-S 1 Y 1B'!F184+'Movimiento N-S 1 Y 1B'!F244)</f>
        <v>3</v>
      </c>
      <c r="G5" s="140">
        <f>SUM('Movimiento N-S 1 Y 1B'!G4+'Movimiento N-S 1 Y 1B'!G64+'Movimiento N-S 1 Y 1B'!G124+'Movimiento N-S 1 Y 1B'!G184+'Movimiento N-S 1 Y 1B'!G244)</f>
        <v>114</v>
      </c>
      <c r="H5" s="140">
        <f t="shared" ref="H5:H68" si="1">SUM(D5:G5)</f>
        <v>396</v>
      </c>
      <c r="I5" s="140">
        <f>D5*'[2]AFORO-Boy.-Calle 69B'!$C$3</f>
        <v>276</v>
      </c>
      <c r="J5" s="140">
        <f>E5*'[2]AFORO-Boy.-Calle 69B'!$C$5</f>
        <v>6</v>
      </c>
      <c r="K5" s="140">
        <f>F5*'[2]AFORO-Boy.-Calle 69B'!$C$9</f>
        <v>7.5</v>
      </c>
      <c r="L5" s="140">
        <f>G5*'[2]AFORO-Boy.-Calle 69B'!$C$11</f>
        <v>57</v>
      </c>
      <c r="M5" s="140">
        <f t="shared" ref="M5:M68" si="2">SUM(I5:L5)</f>
        <v>346.5</v>
      </c>
      <c r="N5" s="140">
        <f t="shared" ref="N5:N68" si="3">SUM(M5:M8)</f>
        <v>1881</v>
      </c>
      <c r="O5" s="141">
        <f t="shared" ref="O5:O68" si="4">IF(SUM(M5:M8)=N5,MAX(M5:M8)," ")</f>
        <v>841</v>
      </c>
      <c r="P5" s="139">
        <f t="shared" ref="P5:P68" si="5">IF(N5=SUM(M5:M8),A5)</f>
        <v>515</v>
      </c>
      <c r="Q5" s="139">
        <f t="shared" ref="Q5:Q60" si="6">IF(N5=SUM(M5:M8),B8)</f>
        <v>615</v>
      </c>
      <c r="R5" s="142">
        <f t="shared" ref="R5:R60" si="7">MAX($N$4:$N$60)/(4*(IF(N5=MAX($N$4:$N$60),O5,100000000)))</f>
        <v>1.077125E-5</v>
      </c>
      <c r="S5" s="143">
        <f t="shared" ref="S5:S63" si="8">MAX($N$4:$N$63)/4</f>
        <v>1077.125</v>
      </c>
      <c r="T5" s="130">
        <f t="shared" ref="T5:T63" si="9">AVERAGE($M$4:$M$63)</f>
        <v>699.11666666666667</v>
      </c>
      <c r="W5" s="151">
        <f>C64</f>
        <v>0</v>
      </c>
      <c r="X5" s="152">
        <f>SUM(D64:D123)</f>
        <v>15257</v>
      </c>
      <c r="Y5" s="152">
        <f>SUM(E64:E123)</f>
        <v>3511</v>
      </c>
      <c r="Z5" s="152">
        <f>SUM(F64:F123)</f>
        <v>3408</v>
      </c>
      <c r="AA5" s="152">
        <f>SUM(G64:G123)</f>
        <v>7551</v>
      </c>
      <c r="AB5" s="152">
        <f>SUM(H5:H64)</f>
        <v>34698</v>
      </c>
      <c r="AC5" s="153">
        <f>X5/$AB$5*100</f>
        <v>43.970834053835958</v>
      </c>
      <c r="AD5" s="153">
        <f>Y5/$AB$5*100</f>
        <v>10.118738832209349</v>
      </c>
      <c r="AE5" s="153">
        <f>Z5/$AB$5*100</f>
        <v>9.8218917516859765</v>
      </c>
      <c r="AF5" s="153">
        <f>AA5/$AB$5*100</f>
        <v>21.762061213902818</v>
      </c>
      <c r="AK5" s="329"/>
      <c r="AL5" s="329"/>
      <c r="AM5" s="330" t="s">
        <v>121</v>
      </c>
      <c r="AN5" s="333">
        <v>111</v>
      </c>
      <c r="AO5" s="333">
        <f>EVEN(277.5)</f>
        <v>278</v>
      </c>
      <c r="AP5" s="333">
        <f>'AFORO-Boy.-Calle 69B'!C10</f>
        <v>2.5</v>
      </c>
      <c r="AQ5" s="324"/>
    </row>
    <row r="6" spans="1:53" ht="15" customHeight="1" x14ac:dyDescent="0.25">
      <c r="A6" s="139">
        <f>'[2]AFORO-Boy.-Calle 69B'!C19</f>
        <v>530</v>
      </c>
      <c r="B6" s="139">
        <f>'[2]AFORO-Boy.-Calle 69B'!D19</f>
        <v>545</v>
      </c>
      <c r="C6" s="228"/>
      <c r="D6" s="140">
        <f>SUM('Movimiento N-S 1 Y 1B'!D5+'Movimiento N-S 1 Y 1B'!D65+'Movimiento N-S 1 Y 1B'!D125+'Movimiento N-S 1 Y 1B'!D185+'Movimiento N-S 1 Y 1B'!D245)</f>
        <v>314</v>
      </c>
      <c r="E6" s="140">
        <f>SUM('Movimiento N-S 1 Y 1B'!E5+'Movimiento N-S 1 Y 1B'!E65+'Movimiento N-S 1 Y 1B'!E125+'Movimiento N-S 1 Y 1B'!E185+'Movimiento N-S 1 Y 1B'!E245)</f>
        <v>3</v>
      </c>
      <c r="F6" s="140">
        <f>SUM('Movimiento N-S 1 Y 1B'!F5+'Movimiento N-S 1 Y 1B'!F65+'Movimiento N-S 1 Y 1B'!F125+'Movimiento N-S 1 Y 1B'!F185+'Movimiento N-S 1 Y 1B'!F245)</f>
        <v>14</v>
      </c>
      <c r="G6" s="140">
        <f>SUM('Movimiento N-S 1 Y 1B'!G5+'Movimiento N-S 1 Y 1B'!G65+'Movimiento N-S 1 Y 1B'!G125+'Movimiento N-S 1 Y 1B'!G185+'Movimiento N-S 1 Y 1B'!G245)</f>
        <v>119</v>
      </c>
      <c r="H6" s="140">
        <f t="shared" si="1"/>
        <v>450</v>
      </c>
      <c r="I6" s="140">
        <f>D6*'[2]AFORO-Boy.-Calle 69B'!$C$3</f>
        <v>314</v>
      </c>
      <c r="J6" s="140">
        <f>E6*'[2]AFORO-Boy.-Calle 69B'!$C$5</f>
        <v>6</v>
      </c>
      <c r="K6" s="140">
        <f>F6*'[2]AFORO-Boy.-Calle 69B'!$C$9</f>
        <v>35</v>
      </c>
      <c r="L6" s="140">
        <f>G6*'[2]AFORO-Boy.-Calle 69B'!$C$11</f>
        <v>59.5</v>
      </c>
      <c r="M6" s="140">
        <f t="shared" si="2"/>
        <v>414.5</v>
      </c>
      <c r="N6" s="140">
        <f t="shared" si="3"/>
        <v>2469.5</v>
      </c>
      <c r="O6" s="141">
        <f t="shared" si="4"/>
        <v>935</v>
      </c>
      <c r="P6" s="139">
        <f t="shared" si="5"/>
        <v>530</v>
      </c>
      <c r="Q6" s="139">
        <f t="shared" si="6"/>
        <v>630</v>
      </c>
      <c r="R6" s="142">
        <f t="shared" si="7"/>
        <v>1.077125E-5</v>
      </c>
      <c r="S6" s="143">
        <f t="shared" si="8"/>
        <v>1077.125</v>
      </c>
      <c r="T6" s="130">
        <f t="shared" si="9"/>
        <v>699.11666666666667</v>
      </c>
      <c r="AK6" s="329"/>
      <c r="AL6" s="329"/>
      <c r="AM6" s="328" t="s">
        <v>122</v>
      </c>
      <c r="AN6" s="333">
        <v>172</v>
      </c>
      <c r="AO6" s="333">
        <v>86</v>
      </c>
      <c r="AP6" s="333">
        <f>'AFORO-Boy.-Calle 69B'!C11</f>
        <v>0.5</v>
      </c>
    </row>
    <row r="7" spans="1:53" ht="15" customHeight="1" x14ac:dyDescent="0.25">
      <c r="A7" s="139">
        <f>'[2]AFORO-Boy.-Calle 69B'!C20</f>
        <v>545</v>
      </c>
      <c r="B7" s="139">
        <f>'[2]AFORO-Boy.-Calle 69B'!D20</f>
        <v>600</v>
      </c>
      <c r="C7" s="228"/>
      <c r="D7" s="140">
        <f>SUM('Movimiento N-S 1 Y 1B'!D6+'Movimiento N-S 1 Y 1B'!D66+'Movimiento N-S 1 Y 1B'!D126+'Movimiento N-S 1 Y 1B'!D186+'Movimiento N-S 1 Y 1B'!D246)</f>
        <v>208</v>
      </c>
      <c r="E7" s="140">
        <f>SUM('Movimiento N-S 1 Y 1B'!E6+'Movimiento N-S 1 Y 1B'!E66+'Movimiento N-S 1 Y 1B'!E126+'Movimiento N-S 1 Y 1B'!E186+'Movimiento N-S 1 Y 1B'!E246)</f>
        <v>6</v>
      </c>
      <c r="F7" s="140">
        <f>SUM('Movimiento N-S 1 Y 1B'!F6+'Movimiento N-S 1 Y 1B'!F66+'Movimiento N-S 1 Y 1B'!F126+'Movimiento N-S 1 Y 1B'!F186+'Movimiento N-S 1 Y 1B'!F246)</f>
        <v>3</v>
      </c>
      <c r="G7" s="140">
        <f>SUM('Movimiento N-S 1 Y 1B'!G6+'Movimiento N-S 1 Y 1B'!G66+'Movimiento N-S 1 Y 1B'!G126+'Movimiento N-S 1 Y 1B'!G186+'Movimiento N-S 1 Y 1B'!G246)</f>
        <v>103</v>
      </c>
      <c r="H7" s="140">
        <f t="shared" si="1"/>
        <v>320</v>
      </c>
      <c r="I7" s="140">
        <f>D7*'[2]AFORO-Boy.-Calle 69B'!$C$3</f>
        <v>208</v>
      </c>
      <c r="J7" s="140">
        <f>E7*'[2]AFORO-Boy.-Calle 69B'!$C$5</f>
        <v>12</v>
      </c>
      <c r="K7" s="140">
        <f>F7*'[2]AFORO-Boy.-Calle 69B'!$C$9</f>
        <v>7.5</v>
      </c>
      <c r="L7" s="140">
        <f>G7*'[2]AFORO-Boy.-Calle 69B'!$C$11</f>
        <v>51.5</v>
      </c>
      <c r="M7" s="140">
        <f t="shared" si="2"/>
        <v>279</v>
      </c>
      <c r="N7" s="140">
        <f t="shared" si="3"/>
        <v>3515.5</v>
      </c>
      <c r="O7" s="141">
        <f t="shared" si="4"/>
        <v>1460.5</v>
      </c>
      <c r="P7" s="139">
        <f t="shared" si="5"/>
        <v>545</v>
      </c>
      <c r="Q7" s="139">
        <f t="shared" si="6"/>
        <v>645</v>
      </c>
      <c r="R7" s="142">
        <f t="shared" si="7"/>
        <v>1.077125E-5</v>
      </c>
      <c r="S7" s="143">
        <f t="shared" si="8"/>
        <v>1077.125</v>
      </c>
      <c r="T7" s="130">
        <f t="shared" si="9"/>
        <v>699.11666666666667</v>
      </c>
      <c r="AK7" s="332" t="s">
        <v>53</v>
      </c>
      <c r="AL7" s="332"/>
      <c r="AM7" s="332"/>
      <c r="AN7" s="333">
        <f>SUM(AN3:AN6)</f>
        <v>1178</v>
      </c>
      <c r="AO7" s="333">
        <f>SUM(AO3:AO6)</f>
        <v>1461</v>
      </c>
      <c r="AP7" s="333">
        <f>SUM(AP3:AP6)</f>
        <v>6</v>
      </c>
    </row>
    <row r="8" spans="1:53" ht="15" customHeight="1" x14ac:dyDescent="0.25">
      <c r="A8" s="139">
        <f>'[2]AFORO-Boy.-Calle 69B'!C21</f>
        <v>600</v>
      </c>
      <c r="B8" s="139">
        <f>'[2]AFORO-Boy.-Calle 69B'!D21</f>
        <v>615</v>
      </c>
      <c r="C8" s="228"/>
      <c r="D8" s="140">
        <f>SUM('Movimiento N-S 1 Y 1B'!D7+'Movimiento N-S 1 Y 1B'!D67+'Movimiento N-S 1 Y 1B'!D127+'Movimiento N-S 1 Y 1B'!D187+'Movimiento N-S 1 Y 1B'!D247)</f>
        <v>482</v>
      </c>
      <c r="E8" s="140">
        <f>SUM('Movimiento N-S 1 Y 1B'!E7+'Movimiento N-S 1 Y 1B'!E67+'Movimiento N-S 1 Y 1B'!E127+'Movimiento N-S 1 Y 1B'!E187+'Movimiento N-S 1 Y 1B'!E247)</f>
        <v>77</v>
      </c>
      <c r="F8" s="140">
        <f>SUM('Movimiento N-S 1 Y 1B'!F7+'Movimiento N-S 1 Y 1B'!F67+'Movimiento N-S 1 Y 1B'!F127+'Movimiento N-S 1 Y 1B'!F187+'Movimiento N-S 1 Y 1B'!F247)</f>
        <v>48</v>
      </c>
      <c r="G8" s="140">
        <f>SUM('Movimiento N-S 1 Y 1B'!G7+'Movimiento N-S 1 Y 1B'!G67+'Movimiento N-S 1 Y 1B'!G127+'Movimiento N-S 1 Y 1B'!G187+'Movimiento N-S 1 Y 1B'!G247)</f>
        <v>170</v>
      </c>
      <c r="H8" s="140">
        <f t="shared" si="1"/>
        <v>777</v>
      </c>
      <c r="I8" s="140">
        <f>D8*'[2]AFORO-Boy.-Calle 69B'!$C$3</f>
        <v>482</v>
      </c>
      <c r="J8" s="140">
        <f>E8*'[2]AFORO-Boy.-Calle 69B'!$C$5</f>
        <v>154</v>
      </c>
      <c r="K8" s="140">
        <f>F8*'[2]AFORO-Boy.-Calle 69B'!$C$9</f>
        <v>120</v>
      </c>
      <c r="L8" s="140">
        <f>G8*'[2]AFORO-Boy.-Calle 69B'!$C$11</f>
        <v>85</v>
      </c>
      <c r="M8" s="140">
        <f t="shared" si="2"/>
        <v>841</v>
      </c>
      <c r="N8" s="140">
        <f t="shared" si="3"/>
        <v>4271</v>
      </c>
      <c r="O8" s="141">
        <f t="shared" si="4"/>
        <v>1460.5</v>
      </c>
      <c r="P8" s="139">
        <f t="shared" si="5"/>
        <v>600</v>
      </c>
      <c r="Q8" s="139">
        <f t="shared" si="6"/>
        <v>700</v>
      </c>
      <c r="R8" s="142">
        <f t="shared" si="7"/>
        <v>1.077125E-5</v>
      </c>
      <c r="S8" s="143">
        <f t="shared" si="8"/>
        <v>1077.125</v>
      </c>
      <c r="T8" s="130">
        <f t="shared" si="9"/>
        <v>699.11666666666667</v>
      </c>
      <c r="AP8" s="331"/>
    </row>
    <row r="9" spans="1:53" ht="15" customHeight="1" x14ac:dyDescent="0.25">
      <c r="A9" s="139">
        <f>'[2]AFORO-Boy.-Calle 69B'!C22</f>
        <v>615</v>
      </c>
      <c r="B9" s="139">
        <f>'[2]AFORO-Boy.-Calle 69B'!D22</f>
        <v>630</v>
      </c>
      <c r="C9" s="228"/>
      <c r="D9" s="140">
        <f>SUM('Movimiento N-S 1 Y 1B'!D8+'Movimiento N-S 1 Y 1B'!D68+'Movimiento N-S 1 Y 1B'!D128+'Movimiento N-S 1 Y 1B'!D188+'Movimiento N-S 1 Y 1B'!D248)</f>
        <v>518</v>
      </c>
      <c r="E9" s="140">
        <f>SUM('Movimiento N-S 1 Y 1B'!E8+'Movimiento N-S 1 Y 1B'!E68+'Movimiento N-S 1 Y 1B'!E128+'Movimiento N-S 1 Y 1B'!E188+'Movimiento N-S 1 Y 1B'!E248)</f>
        <v>90</v>
      </c>
      <c r="F9" s="140">
        <f>SUM('Movimiento N-S 1 Y 1B'!F8+'Movimiento N-S 1 Y 1B'!F68+'Movimiento N-S 1 Y 1B'!F128+'Movimiento N-S 1 Y 1B'!F188+'Movimiento N-S 1 Y 1B'!F248)</f>
        <v>66</v>
      </c>
      <c r="G9" s="140">
        <f>SUM('Movimiento N-S 1 Y 1B'!G8+'Movimiento N-S 1 Y 1B'!G68+'Movimiento N-S 1 Y 1B'!G128+'Movimiento N-S 1 Y 1B'!G188+'Movimiento N-S 1 Y 1B'!G248)</f>
        <v>144</v>
      </c>
      <c r="H9" s="140">
        <f t="shared" si="1"/>
        <v>818</v>
      </c>
      <c r="I9" s="140">
        <f>D9*'[2]AFORO-Boy.-Calle 69B'!$C$3</f>
        <v>518</v>
      </c>
      <c r="J9" s="140">
        <f>E9*'[2]AFORO-Boy.-Calle 69B'!$C$5</f>
        <v>180</v>
      </c>
      <c r="K9" s="140">
        <f>F9*'[2]AFORO-Boy.-Calle 69B'!$C$9</f>
        <v>165</v>
      </c>
      <c r="L9" s="140">
        <f>G9*'[2]AFORO-Boy.-Calle 69B'!$C$11</f>
        <v>72</v>
      </c>
      <c r="M9" s="140">
        <f t="shared" si="2"/>
        <v>935</v>
      </c>
      <c r="N9" s="140">
        <f>SUM(M9:M12)</f>
        <v>4308.5</v>
      </c>
      <c r="O9" s="141">
        <f t="shared" si="4"/>
        <v>1460.5</v>
      </c>
      <c r="P9" s="139">
        <f t="shared" si="5"/>
        <v>615</v>
      </c>
      <c r="Q9" s="139">
        <f t="shared" si="6"/>
        <v>715</v>
      </c>
      <c r="R9" s="142">
        <f t="shared" si="7"/>
        <v>0.73750427935638485</v>
      </c>
      <c r="S9" s="143">
        <f t="shared" si="8"/>
        <v>1077.125</v>
      </c>
      <c r="T9" s="130">
        <f t="shared" si="9"/>
        <v>699.11666666666667</v>
      </c>
    </row>
    <row r="10" spans="1:53" ht="15" customHeight="1" x14ac:dyDescent="0.25">
      <c r="A10" s="139">
        <f>'[2]AFORO-Boy.-Calle 69B'!C23</f>
        <v>630</v>
      </c>
      <c r="B10" s="139">
        <f>'[2]AFORO-Boy.-Calle 69B'!D23</f>
        <v>645</v>
      </c>
      <c r="C10" s="228"/>
      <c r="D10" s="140">
        <f>SUM('Movimiento N-S 1 Y 1B'!D9+'Movimiento N-S 1 Y 1B'!D69+'Movimiento N-S 1 Y 1B'!D129+'Movimiento N-S 1 Y 1B'!D189+'Movimiento N-S 1 Y 1B'!D249)</f>
        <v>693</v>
      </c>
      <c r="E10" s="140">
        <f>SUM('Movimiento N-S 1 Y 1B'!E9+'Movimiento N-S 1 Y 1B'!E69+'Movimiento N-S 1 Y 1B'!E129+'Movimiento N-S 1 Y 1B'!E189+'Movimiento N-S 1 Y 1B'!E249)</f>
        <v>202</v>
      </c>
      <c r="F10" s="140">
        <f>SUM('Movimiento N-S 1 Y 1B'!F9+'Movimiento N-S 1 Y 1B'!F69+'Movimiento N-S 1 Y 1B'!F129+'Movimiento N-S 1 Y 1B'!F189+'Movimiento N-S 1 Y 1B'!F249)</f>
        <v>111</v>
      </c>
      <c r="G10" s="140">
        <f>SUM('Movimiento N-S 1 Y 1B'!G9+'Movimiento N-S 1 Y 1B'!G69+'Movimiento N-S 1 Y 1B'!G129+'Movimiento N-S 1 Y 1B'!G189+'Movimiento N-S 1 Y 1B'!G249)</f>
        <v>172</v>
      </c>
      <c r="H10" s="140">
        <f t="shared" si="1"/>
        <v>1178</v>
      </c>
      <c r="I10" s="140">
        <f>D10*'[2]AFORO-Boy.-Calle 69B'!$C$3</f>
        <v>693</v>
      </c>
      <c r="J10" s="140">
        <f>E10*'[2]AFORO-Boy.-Calle 69B'!$C$5</f>
        <v>404</v>
      </c>
      <c r="K10" s="140">
        <f>F10*'[2]AFORO-Boy.-Calle 69B'!$C$9</f>
        <v>277.5</v>
      </c>
      <c r="L10" s="140">
        <f>G10*'[2]AFORO-Boy.-Calle 69B'!$C$11</f>
        <v>86</v>
      </c>
      <c r="M10" s="140">
        <f t="shared" si="2"/>
        <v>1460.5</v>
      </c>
      <c r="N10" s="140">
        <f t="shared" si="3"/>
        <v>4296.5</v>
      </c>
      <c r="O10" s="141">
        <f t="shared" si="4"/>
        <v>1460.5</v>
      </c>
      <c r="P10" s="139">
        <f t="shared" si="5"/>
        <v>630</v>
      </c>
      <c r="Q10" s="139">
        <f t="shared" si="6"/>
        <v>730</v>
      </c>
      <c r="R10" s="142">
        <f t="shared" si="7"/>
        <v>1.077125E-5</v>
      </c>
      <c r="S10" s="143">
        <f t="shared" si="8"/>
        <v>1077.125</v>
      </c>
      <c r="T10" s="130">
        <f t="shared" si="9"/>
        <v>699.11666666666667</v>
      </c>
    </row>
    <row r="11" spans="1:53" ht="15" customHeight="1" x14ac:dyDescent="0.25">
      <c r="A11" s="139">
        <f>'[2]AFORO-Boy.-Calle 69B'!C24</f>
        <v>645</v>
      </c>
      <c r="B11" s="139">
        <f>'[2]AFORO-Boy.-Calle 69B'!D24</f>
        <v>700</v>
      </c>
      <c r="C11" s="228"/>
      <c r="D11" s="140">
        <f>SUM('Movimiento N-S 1 Y 1B'!D10+'Movimiento N-S 1 Y 1B'!D70+'Movimiento N-S 1 Y 1B'!D130+'Movimiento N-S 1 Y 1B'!D190+'Movimiento N-S 1 Y 1B'!D250)</f>
        <v>502</v>
      </c>
      <c r="E11" s="140">
        <f>SUM('Movimiento N-S 1 Y 1B'!E10+'Movimiento N-S 1 Y 1B'!E70+'Movimiento N-S 1 Y 1B'!E130+'Movimiento N-S 1 Y 1B'!E190+'Movimiento N-S 1 Y 1B'!E250)</f>
        <v>134</v>
      </c>
      <c r="F11" s="140">
        <f>SUM('Movimiento N-S 1 Y 1B'!F10+'Movimiento N-S 1 Y 1B'!F70+'Movimiento N-S 1 Y 1B'!F130+'Movimiento N-S 1 Y 1B'!F190+'Movimiento N-S 1 Y 1B'!F250)</f>
        <v>68</v>
      </c>
      <c r="G11" s="140">
        <f>SUM('Movimiento N-S 1 Y 1B'!G10+'Movimiento N-S 1 Y 1B'!G70+'Movimiento N-S 1 Y 1B'!G130+'Movimiento N-S 1 Y 1B'!G190+'Movimiento N-S 1 Y 1B'!G250)</f>
        <v>189</v>
      </c>
      <c r="H11" s="140">
        <f t="shared" si="1"/>
        <v>893</v>
      </c>
      <c r="I11" s="140">
        <f>D11*'[2]AFORO-Boy.-Calle 69B'!$C$3</f>
        <v>502</v>
      </c>
      <c r="J11" s="140">
        <f>E11*'[2]AFORO-Boy.-Calle 69B'!$C$5</f>
        <v>268</v>
      </c>
      <c r="K11" s="140">
        <f>F11*'[2]AFORO-Boy.-Calle 69B'!$C$9</f>
        <v>170</v>
      </c>
      <c r="L11" s="140">
        <f>G11*'[2]AFORO-Boy.-Calle 69B'!$C$11</f>
        <v>94.5</v>
      </c>
      <c r="M11" s="140">
        <f t="shared" si="2"/>
        <v>1034.5</v>
      </c>
      <c r="N11" s="140">
        <f t="shared" si="3"/>
        <v>3774.5</v>
      </c>
      <c r="O11" s="141">
        <f t="shared" si="4"/>
        <v>1034.5</v>
      </c>
      <c r="P11" s="139">
        <f t="shared" si="5"/>
        <v>645</v>
      </c>
      <c r="Q11" s="139">
        <f t="shared" si="6"/>
        <v>745</v>
      </c>
      <c r="R11" s="142">
        <f t="shared" si="7"/>
        <v>1.077125E-5</v>
      </c>
      <c r="S11" s="143">
        <f t="shared" si="8"/>
        <v>1077.125</v>
      </c>
      <c r="T11" s="130">
        <f t="shared" si="9"/>
        <v>699.11666666666667</v>
      </c>
    </row>
    <row r="12" spans="1:53" ht="15" customHeight="1" x14ac:dyDescent="0.25">
      <c r="A12" s="139">
        <f>'[2]AFORO-Boy.-Calle 69B'!C25</f>
        <v>700</v>
      </c>
      <c r="B12" s="139">
        <f>'[2]AFORO-Boy.-Calle 69B'!D25</f>
        <v>715</v>
      </c>
      <c r="C12" s="228"/>
      <c r="D12" s="140">
        <f>SUM('Movimiento N-S 1 Y 1B'!D11+'Movimiento N-S 1 Y 1B'!D71+'Movimiento N-S 1 Y 1B'!D131+'Movimiento N-S 1 Y 1B'!D191+'Movimiento N-S 1 Y 1B'!D251)</f>
        <v>481</v>
      </c>
      <c r="E12" s="140">
        <f>SUM('Movimiento N-S 1 Y 1B'!E11+'Movimiento N-S 1 Y 1B'!E71+'Movimiento N-S 1 Y 1B'!E131+'Movimiento N-S 1 Y 1B'!E191+'Movimiento N-S 1 Y 1B'!E251)</f>
        <v>85</v>
      </c>
      <c r="F12" s="140">
        <f>SUM('Movimiento N-S 1 Y 1B'!F11+'Movimiento N-S 1 Y 1B'!F71+'Movimiento N-S 1 Y 1B'!F131+'Movimiento N-S 1 Y 1B'!F191+'Movimiento N-S 1 Y 1B'!F251)</f>
        <v>57</v>
      </c>
      <c r="G12" s="140">
        <f>SUM('Movimiento N-S 1 Y 1B'!G11+'Movimiento N-S 1 Y 1B'!G71+'Movimiento N-S 1 Y 1B'!G131+'Movimiento N-S 1 Y 1B'!G191+'Movimiento N-S 1 Y 1B'!G251)</f>
        <v>170</v>
      </c>
      <c r="H12" s="140">
        <f t="shared" si="1"/>
        <v>793</v>
      </c>
      <c r="I12" s="140">
        <f>D12*'[2]AFORO-Boy.-Calle 69B'!$C$3</f>
        <v>481</v>
      </c>
      <c r="J12" s="140">
        <f>E12*'[2]AFORO-Boy.-Calle 69B'!$C$5</f>
        <v>170</v>
      </c>
      <c r="K12" s="140">
        <f>F12*'[2]AFORO-Boy.-Calle 69B'!$C$9</f>
        <v>142.5</v>
      </c>
      <c r="L12" s="140">
        <f>G12*'[2]AFORO-Boy.-Calle 69B'!$C$11</f>
        <v>85</v>
      </c>
      <c r="M12" s="140">
        <f t="shared" si="2"/>
        <v>878.5</v>
      </c>
      <c r="N12" s="140">
        <f t="shared" si="3"/>
        <v>3638.5</v>
      </c>
      <c r="O12" s="141">
        <f t="shared" si="4"/>
        <v>938.5</v>
      </c>
      <c r="P12" s="139">
        <f t="shared" si="5"/>
        <v>700</v>
      </c>
      <c r="Q12" s="139">
        <f t="shared" si="6"/>
        <v>800</v>
      </c>
      <c r="R12" s="142">
        <f t="shared" si="7"/>
        <v>1.077125E-5</v>
      </c>
      <c r="S12" s="143">
        <f t="shared" si="8"/>
        <v>1077.125</v>
      </c>
      <c r="T12" s="130">
        <f t="shared" si="9"/>
        <v>699.11666666666667</v>
      </c>
    </row>
    <row r="13" spans="1:53" ht="15" customHeight="1" x14ac:dyDescent="0.25">
      <c r="A13" s="139">
        <f>'[2]AFORO-Boy.-Calle 69B'!C26</f>
        <v>715</v>
      </c>
      <c r="B13" s="139">
        <f>'[2]AFORO-Boy.-Calle 69B'!D26</f>
        <v>730</v>
      </c>
      <c r="C13" s="228"/>
      <c r="D13" s="140">
        <f>SUM('Movimiento N-S 1 Y 1B'!D12+'Movimiento N-S 1 Y 1B'!D72+'Movimiento N-S 1 Y 1B'!D132+'Movimiento N-S 1 Y 1B'!D192+'Movimiento N-S 1 Y 1B'!D252)</f>
        <v>452</v>
      </c>
      <c r="E13" s="140">
        <f>SUM('Movimiento N-S 1 Y 1B'!E12+'Movimiento N-S 1 Y 1B'!E72+'Movimiento N-S 1 Y 1B'!E132+'Movimiento N-S 1 Y 1B'!E192+'Movimiento N-S 1 Y 1B'!E252)</f>
        <v>110</v>
      </c>
      <c r="F13" s="140">
        <f>SUM('Movimiento N-S 1 Y 1B'!F12+'Movimiento N-S 1 Y 1B'!F72+'Movimiento N-S 1 Y 1B'!F132+'Movimiento N-S 1 Y 1B'!F192+'Movimiento N-S 1 Y 1B'!F252)</f>
        <v>68</v>
      </c>
      <c r="G13" s="140">
        <f>SUM('Movimiento N-S 1 Y 1B'!G12+'Movimiento N-S 1 Y 1B'!G72+'Movimiento N-S 1 Y 1B'!G132+'Movimiento N-S 1 Y 1B'!G192+'Movimiento N-S 1 Y 1B'!G252)</f>
        <v>162</v>
      </c>
      <c r="H13" s="140">
        <f t="shared" si="1"/>
        <v>792</v>
      </c>
      <c r="I13" s="140">
        <f>D13*'[2]AFORO-Boy.-Calle 69B'!$C$3</f>
        <v>452</v>
      </c>
      <c r="J13" s="140">
        <f>E13*'[2]AFORO-Boy.-Calle 69B'!$C$5</f>
        <v>220</v>
      </c>
      <c r="K13" s="140">
        <f>F13*'[2]AFORO-Boy.-Calle 69B'!$C$9</f>
        <v>170</v>
      </c>
      <c r="L13" s="140">
        <f>G13*'[2]AFORO-Boy.-Calle 69B'!$C$11</f>
        <v>81</v>
      </c>
      <c r="M13" s="140">
        <f t="shared" si="2"/>
        <v>923</v>
      </c>
      <c r="N13" s="140">
        <f t="shared" si="3"/>
        <v>3672</v>
      </c>
      <c r="O13" s="141">
        <f t="shared" si="4"/>
        <v>938.5</v>
      </c>
      <c r="P13" s="139">
        <f t="shared" si="5"/>
        <v>715</v>
      </c>
      <c r="Q13" s="139">
        <f t="shared" si="6"/>
        <v>815</v>
      </c>
      <c r="R13" s="142">
        <f t="shared" si="7"/>
        <v>1.077125E-5</v>
      </c>
      <c r="S13" s="143">
        <f t="shared" si="8"/>
        <v>1077.125</v>
      </c>
      <c r="T13" s="130">
        <f t="shared" si="9"/>
        <v>699.11666666666667</v>
      </c>
    </row>
    <row r="14" spans="1:53" x14ac:dyDescent="0.25">
      <c r="A14" s="139">
        <f>'[2]AFORO-Boy.-Calle 69B'!C27</f>
        <v>730</v>
      </c>
      <c r="B14" s="139">
        <f>'[2]AFORO-Boy.-Calle 69B'!D27</f>
        <v>745</v>
      </c>
      <c r="C14" s="228"/>
      <c r="D14" s="140">
        <f>SUM('Movimiento N-S 1 Y 1B'!D13+'Movimiento N-S 1 Y 1B'!D73+'Movimiento N-S 1 Y 1B'!D133+'Movimiento N-S 1 Y 1B'!D193+'Movimiento N-S 1 Y 1B'!D253)</f>
        <v>504</v>
      </c>
      <c r="E14" s="140">
        <f>SUM('Movimiento N-S 1 Y 1B'!E13+'Movimiento N-S 1 Y 1B'!E73+'Movimiento N-S 1 Y 1B'!E133+'Movimiento N-S 1 Y 1B'!E193+'Movimiento N-S 1 Y 1B'!E253)</f>
        <v>101</v>
      </c>
      <c r="F14" s="140">
        <f>SUM('Movimiento N-S 1 Y 1B'!F13+'Movimiento N-S 1 Y 1B'!F73+'Movimiento N-S 1 Y 1B'!F133+'Movimiento N-S 1 Y 1B'!F193+'Movimiento N-S 1 Y 1B'!F253)</f>
        <v>56</v>
      </c>
      <c r="G14" s="140">
        <f>SUM('Movimiento N-S 1 Y 1B'!G13+'Movimiento N-S 1 Y 1B'!G73+'Movimiento N-S 1 Y 1B'!G133+'Movimiento N-S 1 Y 1B'!G193+'Movimiento N-S 1 Y 1B'!G253)</f>
        <v>185</v>
      </c>
      <c r="H14" s="140">
        <f t="shared" si="1"/>
        <v>846</v>
      </c>
      <c r="I14" s="140">
        <f>D14*'[2]AFORO-Boy.-Calle 69B'!$C$3</f>
        <v>504</v>
      </c>
      <c r="J14" s="140">
        <f>E14*'[2]AFORO-Boy.-Calle 69B'!$C$5</f>
        <v>202</v>
      </c>
      <c r="K14" s="140">
        <f>F14*'[2]AFORO-Boy.-Calle 69B'!$C$9</f>
        <v>140</v>
      </c>
      <c r="L14" s="140">
        <f>G14*'[2]AFORO-Boy.-Calle 69B'!$C$11</f>
        <v>92.5</v>
      </c>
      <c r="M14" s="140">
        <f t="shared" si="2"/>
        <v>938.5</v>
      </c>
      <c r="N14" s="140">
        <f t="shared" si="3"/>
        <v>3555.5</v>
      </c>
      <c r="O14" s="141">
        <f t="shared" si="4"/>
        <v>938.5</v>
      </c>
      <c r="P14" s="139">
        <f t="shared" si="5"/>
        <v>730</v>
      </c>
      <c r="Q14" s="139">
        <f t="shared" si="6"/>
        <v>830</v>
      </c>
      <c r="R14" s="142">
        <f t="shared" si="7"/>
        <v>1.077125E-5</v>
      </c>
      <c r="S14" s="143">
        <f t="shared" si="8"/>
        <v>1077.125</v>
      </c>
      <c r="T14" s="130">
        <f t="shared" si="9"/>
        <v>699.11666666666667</v>
      </c>
    </row>
    <row r="15" spans="1:53" x14ac:dyDescent="0.25">
      <c r="A15" s="139">
        <f>'[2]AFORO-Boy.-Calle 69B'!C28</f>
        <v>745</v>
      </c>
      <c r="B15" s="139">
        <f>'[2]AFORO-Boy.-Calle 69B'!D28</f>
        <v>800</v>
      </c>
      <c r="C15" s="228"/>
      <c r="D15" s="140">
        <f>SUM('Movimiento N-S 1 Y 1B'!D14+'Movimiento N-S 1 Y 1B'!D74+'Movimiento N-S 1 Y 1B'!D134+'Movimiento N-S 1 Y 1B'!D194+'Movimiento N-S 1 Y 1B'!D254)</f>
        <v>492</v>
      </c>
      <c r="E15" s="140">
        <f>SUM('Movimiento N-S 1 Y 1B'!E14+'Movimiento N-S 1 Y 1B'!E74+'Movimiento N-S 1 Y 1B'!E134+'Movimiento N-S 1 Y 1B'!E194+'Movimiento N-S 1 Y 1B'!E254)</f>
        <v>109</v>
      </c>
      <c r="F15" s="140">
        <f>SUM('Movimiento N-S 1 Y 1B'!F14+'Movimiento N-S 1 Y 1B'!F74+'Movimiento N-S 1 Y 1B'!F134+'Movimiento N-S 1 Y 1B'!F194+'Movimiento N-S 1 Y 1B'!F254)</f>
        <v>49</v>
      </c>
      <c r="G15" s="140">
        <f>SUM('Movimiento N-S 1 Y 1B'!G14+'Movimiento N-S 1 Y 1B'!G74+'Movimiento N-S 1 Y 1B'!G134+'Movimiento N-S 1 Y 1B'!G194+'Movimiento N-S 1 Y 1B'!G254)</f>
        <v>132</v>
      </c>
      <c r="H15" s="140">
        <f t="shared" si="1"/>
        <v>782</v>
      </c>
      <c r="I15" s="140">
        <f>D15*'[2]AFORO-Boy.-Calle 69B'!$C$3</f>
        <v>492</v>
      </c>
      <c r="J15" s="140">
        <f>E15*'[2]AFORO-Boy.-Calle 69B'!$C$5</f>
        <v>218</v>
      </c>
      <c r="K15" s="140">
        <f>F15*'[2]AFORO-Boy.-Calle 69B'!$C$9</f>
        <v>122.5</v>
      </c>
      <c r="L15" s="140">
        <f>G15*'[2]AFORO-Boy.-Calle 69B'!$C$11</f>
        <v>66</v>
      </c>
      <c r="M15" s="140">
        <f t="shared" si="2"/>
        <v>898.5</v>
      </c>
      <c r="N15" s="140">
        <f t="shared" si="3"/>
        <v>3445.5</v>
      </c>
      <c r="O15" s="141">
        <f t="shared" si="4"/>
        <v>912</v>
      </c>
      <c r="P15" s="139">
        <f t="shared" si="5"/>
        <v>745</v>
      </c>
      <c r="Q15" s="139">
        <f t="shared" si="6"/>
        <v>845</v>
      </c>
      <c r="R15" s="142">
        <f t="shared" si="7"/>
        <v>1.077125E-5</v>
      </c>
      <c r="S15" s="143">
        <f t="shared" si="8"/>
        <v>1077.125</v>
      </c>
      <c r="T15" s="130">
        <f t="shared" si="9"/>
        <v>699.11666666666667</v>
      </c>
    </row>
    <row r="16" spans="1:53" x14ac:dyDescent="0.25">
      <c r="A16" s="139">
        <f>'[2]AFORO-Boy.-Calle 69B'!C29</f>
        <v>800</v>
      </c>
      <c r="B16" s="139">
        <f>'[2]AFORO-Boy.-Calle 69B'!D29</f>
        <v>815</v>
      </c>
      <c r="C16" s="228"/>
      <c r="D16" s="140">
        <f>SUM('Movimiento N-S 1 Y 1B'!D15+'Movimiento N-S 1 Y 1B'!D75+'Movimiento N-S 1 Y 1B'!D135+'Movimiento N-S 1 Y 1B'!D195+'Movimiento N-S 1 Y 1B'!D255)</f>
        <v>465</v>
      </c>
      <c r="E16" s="140">
        <f>SUM('Movimiento N-S 1 Y 1B'!E15+'Movimiento N-S 1 Y 1B'!E75+'Movimiento N-S 1 Y 1B'!E135+'Movimiento N-S 1 Y 1B'!E195+'Movimiento N-S 1 Y 1B'!E255)</f>
        <v>108</v>
      </c>
      <c r="F16" s="140">
        <f>SUM('Movimiento N-S 1 Y 1B'!F15+'Movimiento N-S 1 Y 1B'!F75+'Movimiento N-S 1 Y 1B'!F135+'Movimiento N-S 1 Y 1B'!F195+'Movimiento N-S 1 Y 1B'!F255)</f>
        <v>67</v>
      </c>
      <c r="G16" s="140">
        <f>SUM('Movimiento N-S 1 Y 1B'!G15+'Movimiento N-S 1 Y 1B'!G75+'Movimiento N-S 1 Y 1B'!G135+'Movimiento N-S 1 Y 1B'!G195+'Movimiento N-S 1 Y 1B'!G255)</f>
        <v>127</v>
      </c>
      <c r="H16" s="140">
        <f t="shared" si="1"/>
        <v>767</v>
      </c>
      <c r="I16" s="140">
        <f>D16*'[2]AFORO-Boy.-Calle 69B'!$C$3</f>
        <v>465</v>
      </c>
      <c r="J16" s="140">
        <f>E16*'[2]AFORO-Boy.-Calle 69B'!$C$5</f>
        <v>216</v>
      </c>
      <c r="K16" s="140">
        <f>F16*'[2]AFORO-Boy.-Calle 69B'!$C$9</f>
        <v>167.5</v>
      </c>
      <c r="L16" s="140">
        <f>G16*'[2]AFORO-Boy.-Calle 69B'!$C$11</f>
        <v>63.5</v>
      </c>
      <c r="M16" s="140">
        <f t="shared" si="2"/>
        <v>912</v>
      </c>
      <c r="N16" s="140">
        <f t="shared" si="3"/>
        <v>3384</v>
      </c>
      <c r="O16" s="141">
        <f t="shared" si="4"/>
        <v>912</v>
      </c>
      <c r="P16" s="139">
        <f t="shared" si="5"/>
        <v>800</v>
      </c>
      <c r="Q16" s="139">
        <f t="shared" si="6"/>
        <v>900</v>
      </c>
      <c r="R16" s="142">
        <f t="shared" si="7"/>
        <v>1.077125E-5</v>
      </c>
      <c r="S16" s="143">
        <f t="shared" si="8"/>
        <v>1077.125</v>
      </c>
      <c r="T16" s="130">
        <f t="shared" si="9"/>
        <v>699.11666666666667</v>
      </c>
    </row>
    <row r="17" spans="1:20" x14ac:dyDescent="0.25">
      <c r="A17" s="139">
        <f>'[2]AFORO-Boy.-Calle 69B'!C30</f>
        <v>815</v>
      </c>
      <c r="B17" s="139">
        <f>'[2]AFORO-Boy.-Calle 69B'!D30</f>
        <v>830</v>
      </c>
      <c r="C17" s="228"/>
      <c r="D17" s="140">
        <f>SUM('Movimiento N-S 1 Y 1B'!D16+'Movimiento N-S 1 Y 1B'!D76+'Movimiento N-S 1 Y 1B'!D136+'Movimiento N-S 1 Y 1B'!D196+'Movimiento N-S 1 Y 1B'!D256)</f>
        <v>429</v>
      </c>
      <c r="E17" s="140">
        <f>SUM('Movimiento N-S 1 Y 1B'!E16+'Movimiento N-S 1 Y 1B'!E76+'Movimiento N-S 1 Y 1B'!E136+'Movimiento N-S 1 Y 1B'!E196+'Movimiento N-S 1 Y 1B'!E256)</f>
        <v>69</v>
      </c>
      <c r="F17" s="140">
        <f>SUM('Movimiento N-S 1 Y 1B'!F16+'Movimiento N-S 1 Y 1B'!F76+'Movimiento N-S 1 Y 1B'!F136+'Movimiento N-S 1 Y 1B'!F196+'Movimiento N-S 1 Y 1B'!F256)</f>
        <v>66</v>
      </c>
      <c r="G17" s="140">
        <f>SUM('Movimiento N-S 1 Y 1B'!G16+'Movimiento N-S 1 Y 1B'!G76+'Movimiento N-S 1 Y 1B'!G136+'Movimiento N-S 1 Y 1B'!G196+'Movimiento N-S 1 Y 1B'!G256)</f>
        <v>149</v>
      </c>
      <c r="H17" s="140">
        <f t="shared" si="1"/>
        <v>713</v>
      </c>
      <c r="I17" s="140">
        <f>D17*'[2]AFORO-Boy.-Calle 69B'!$C$3</f>
        <v>429</v>
      </c>
      <c r="J17" s="140">
        <f>E17*'[2]AFORO-Boy.-Calle 69B'!$C$5</f>
        <v>138</v>
      </c>
      <c r="K17" s="140">
        <f>F17*'[2]AFORO-Boy.-Calle 69B'!$C$9</f>
        <v>165</v>
      </c>
      <c r="L17" s="140">
        <f>G17*'[2]AFORO-Boy.-Calle 69B'!$C$11</f>
        <v>74.5</v>
      </c>
      <c r="M17" s="140">
        <f t="shared" si="2"/>
        <v>806.5</v>
      </c>
      <c r="N17" s="140">
        <f t="shared" si="3"/>
        <v>3278.5</v>
      </c>
      <c r="O17" s="141">
        <f t="shared" si="4"/>
        <v>837</v>
      </c>
      <c r="P17" s="139">
        <f t="shared" si="5"/>
        <v>815</v>
      </c>
      <c r="Q17" s="139">
        <f t="shared" si="6"/>
        <v>915</v>
      </c>
      <c r="R17" s="142">
        <f t="shared" si="7"/>
        <v>1.077125E-5</v>
      </c>
      <c r="S17" s="143">
        <f t="shared" si="8"/>
        <v>1077.125</v>
      </c>
      <c r="T17" s="130">
        <f t="shared" si="9"/>
        <v>699.11666666666667</v>
      </c>
    </row>
    <row r="18" spans="1:20" x14ac:dyDescent="0.25">
      <c r="A18" s="139">
        <f>'[2]AFORO-Boy.-Calle 69B'!C31</f>
        <v>830</v>
      </c>
      <c r="B18" s="139">
        <f>'[2]AFORO-Boy.-Calle 69B'!D31</f>
        <v>845</v>
      </c>
      <c r="C18" s="228"/>
      <c r="D18" s="140">
        <f>SUM('Movimiento N-S 1 Y 1B'!D17+'Movimiento N-S 1 Y 1B'!D77+'Movimiento N-S 1 Y 1B'!D137+'Movimiento N-S 1 Y 1B'!D197+'Movimiento N-S 1 Y 1B'!D257)</f>
        <v>431</v>
      </c>
      <c r="E18" s="140">
        <f>SUM('Movimiento N-S 1 Y 1B'!E17+'Movimiento N-S 1 Y 1B'!E77+'Movimiento N-S 1 Y 1B'!E137+'Movimiento N-S 1 Y 1B'!E197+'Movimiento N-S 1 Y 1B'!E257)</f>
        <v>83</v>
      </c>
      <c r="F18" s="140">
        <f>SUM('Movimiento N-S 1 Y 1B'!F17+'Movimiento N-S 1 Y 1B'!F77+'Movimiento N-S 1 Y 1B'!F137+'Movimiento N-S 1 Y 1B'!F197+'Movimiento N-S 1 Y 1B'!F257)</f>
        <v>69</v>
      </c>
      <c r="G18" s="140">
        <f>SUM('Movimiento N-S 1 Y 1B'!G17+'Movimiento N-S 1 Y 1B'!G77+'Movimiento N-S 1 Y 1B'!G137+'Movimiento N-S 1 Y 1B'!G197+'Movimiento N-S 1 Y 1B'!G257)</f>
        <v>118</v>
      </c>
      <c r="H18" s="140">
        <f t="shared" si="1"/>
        <v>701</v>
      </c>
      <c r="I18" s="140">
        <f>D18*'[2]AFORO-Boy.-Calle 69B'!$C$3</f>
        <v>431</v>
      </c>
      <c r="J18" s="140">
        <f>E18*'[2]AFORO-Boy.-Calle 69B'!$C$5</f>
        <v>166</v>
      </c>
      <c r="K18" s="140">
        <f>F18*'[2]AFORO-Boy.-Calle 69B'!$C$9</f>
        <v>172.5</v>
      </c>
      <c r="L18" s="140">
        <f>G18*'[2]AFORO-Boy.-Calle 69B'!$C$11</f>
        <v>59</v>
      </c>
      <c r="M18" s="140">
        <f t="shared" si="2"/>
        <v>828.5</v>
      </c>
      <c r="N18" s="140">
        <f t="shared" si="3"/>
        <v>3234</v>
      </c>
      <c r="O18" s="141">
        <f t="shared" si="4"/>
        <v>837</v>
      </c>
      <c r="P18" s="139">
        <f t="shared" si="5"/>
        <v>830</v>
      </c>
      <c r="Q18" s="139">
        <f t="shared" si="6"/>
        <v>930</v>
      </c>
      <c r="R18" s="142">
        <f t="shared" si="7"/>
        <v>1.077125E-5</v>
      </c>
      <c r="S18" s="143">
        <f t="shared" si="8"/>
        <v>1077.125</v>
      </c>
      <c r="T18" s="130">
        <f t="shared" si="9"/>
        <v>699.11666666666667</v>
      </c>
    </row>
    <row r="19" spans="1:20" x14ac:dyDescent="0.25">
      <c r="A19" s="139">
        <f>'[2]AFORO-Boy.-Calle 69B'!C32</f>
        <v>845</v>
      </c>
      <c r="B19" s="139">
        <f>'[2]AFORO-Boy.-Calle 69B'!D32</f>
        <v>900</v>
      </c>
      <c r="C19" s="228"/>
      <c r="D19" s="140">
        <f>SUM('Movimiento N-S 1 Y 1B'!D18+'Movimiento N-S 1 Y 1B'!D78+'Movimiento N-S 1 Y 1B'!D138+'Movimiento N-S 1 Y 1B'!D198+'Movimiento N-S 1 Y 1B'!D258)</f>
        <v>464</v>
      </c>
      <c r="E19" s="140">
        <f>SUM('Movimiento N-S 1 Y 1B'!E18+'Movimiento N-S 1 Y 1B'!E78+'Movimiento N-S 1 Y 1B'!E138+'Movimiento N-S 1 Y 1B'!E198+'Movimiento N-S 1 Y 1B'!E258)</f>
        <v>97</v>
      </c>
      <c r="F19" s="140">
        <f>SUM('Movimiento N-S 1 Y 1B'!F18+'Movimiento N-S 1 Y 1B'!F78+'Movimiento N-S 1 Y 1B'!F138+'Movimiento N-S 1 Y 1B'!F198+'Movimiento N-S 1 Y 1B'!F258)</f>
        <v>45</v>
      </c>
      <c r="G19" s="140">
        <f>SUM('Movimiento N-S 1 Y 1B'!G18+'Movimiento N-S 1 Y 1B'!G78+'Movimiento N-S 1 Y 1B'!G138+'Movimiento N-S 1 Y 1B'!G198+'Movimiento N-S 1 Y 1B'!G258)</f>
        <v>133</v>
      </c>
      <c r="H19" s="140">
        <f t="shared" si="1"/>
        <v>739</v>
      </c>
      <c r="I19" s="140">
        <f>D19*'[2]AFORO-Boy.-Calle 69B'!$C$3</f>
        <v>464</v>
      </c>
      <c r="J19" s="140">
        <f>E19*'[2]AFORO-Boy.-Calle 69B'!$C$5</f>
        <v>194</v>
      </c>
      <c r="K19" s="140">
        <f>F19*'[2]AFORO-Boy.-Calle 69B'!$C$9</f>
        <v>112.5</v>
      </c>
      <c r="L19" s="140">
        <f>G19*'[2]AFORO-Boy.-Calle 69B'!$C$11</f>
        <v>66.5</v>
      </c>
      <c r="M19" s="140">
        <f t="shared" si="2"/>
        <v>837</v>
      </c>
      <c r="N19" s="140">
        <f t="shared" si="3"/>
        <v>3230</v>
      </c>
      <c r="O19" s="141">
        <f t="shared" si="4"/>
        <v>837</v>
      </c>
      <c r="P19" s="139">
        <f t="shared" si="5"/>
        <v>845</v>
      </c>
      <c r="Q19" s="139">
        <f t="shared" si="6"/>
        <v>945</v>
      </c>
      <c r="R19" s="142">
        <f t="shared" si="7"/>
        <v>1.077125E-5</v>
      </c>
      <c r="S19" s="143">
        <f t="shared" si="8"/>
        <v>1077.125</v>
      </c>
      <c r="T19" s="130">
        <f t="shared" si="9"/>
        <v>699.11666666666667</v>
      </c>
    </row>
    <row r="20" spans="1:20" x14ac:dyDescent="0.25">
      <c r="A20" s="139">
        <f>'[2]AFORO-Boy.-Calle 69B'!C33</f>
        <v>900</v>
      </c>
      <c r="B20" s="139">
        <f>'[2]AFORO-Boy.-Calle 69B'!D33</f>
        <v>915</v>
      </c>
      <c r="C20" s="228"/>
      <c r="D20" s="140">
        <f>SUM('Movimiento N-S 1 Y 1B'!D19+'Movimiento N-S 1 Y 1B'!D79+'Movimiento N-S 1 Y 1B'!D139+'Movimiento N-S 1 Y 1B'!D199+'Movimiento N-S 1 Y 1B'!D259)</f>
        <v>436</v>
      </c>
      <c r="E20" s="140">
        <f>SUM('Movimiento N-S 1 Y 1B'!E19+'Movimiento N-S 1 Y 1B'!E79+'Movimiento N-S 1 Y 1B'!E139+'Movimiento N-S 1 Y 1B'!E199+'Movimiento N-S 1 Y 1B'!E259)</f>
        <v>96</v>
      </c>
      <c r="F20" s="140">
        <f>SUM('Movimiento N-S 1 Y 1B'!F19+'Movimiento N-S 1 Y 1B'!F79+'Movimiento N-S 1 Y 1B'!F139+'Movimiento N-S 1 Y 1B'!F199+'Movimiento N-S 1 Y 1B'!F259)</f>
        <v>46</v>
      </c>
      <c r="G20" s="140">
        <f>SUM('Movimiento N-S 1 Y 1B'!G19+'Movimiento N-S 1 Y 1B'!G79+'Movimiento N-S 1 Y 1B'!G139+'Movimiento N-S 1 Y 1B'!G199+'Movimiento N-S 1 Y 1B'!G259)</f>
        <v>127</v>
      </c>
      <c r="H20" s="140">
        <f t="shared" si="1"/>
        <v>705</v>
      </c>
      <c r="I20" s="140">
        <f>D20*'[2]AFORO-Boy.-Calle 69B'!$C$3</f>
        <v>436</v>
      </c>
      <c r="J20" s="140">
        <f>E20*'[2]AFORO-Boy.-Calle 69B'!$C$5</f>
        <v>192</v>
      </c>
      <c r="K20" s="140">
        <f>F20*'[2]AFORO-Boy.-Calle 69B'!$C$9</f>
        <v>115</v>
      </c>
      <c r="L20" s="140">
        <f>G20*'[2]AFORO-Boy.-Calle 69B'!$C$11</f>
        <v>63.5</v>
      </c>
      <c r="M20" s="140">
        <f t="shared" si="2"/>
        <v>806.5</v>
      </c>
      <c r="N20" s="140">
        <f t="shared" si="3"/>
        <v>3201</v>
      </c>
      <c r="O20" s="141">
        <f t="shared" si="4"/>
        <v>824.5</v>
      </c>
      <c r="P20" s="139">
        <f t="shared" si="5"/>
        <v>900</v>
      </c>
      <c r="Q20" s="139">
        <f t="shared" si="6"/>
        <v>1000</v>
      </c>
      <c r="R20" s="142">
        <f t="shared" si="7"/>
        <v>1.077125E-5</v>
      </c>
      <c r="S20" s="143">
        <f t="shared" si="8"/>
        <v>1077.125</v>
      </c>
      <c r="T20" s="130">
        <f t="shared" si="9"/>
        <v>699.11666666666667</v>
      </c>
    </row>
    <row r="21" spans="1:20" x14ac:dyDescent="0.25">
      <c r="A21" s="139">
        <f>'[2]AFORO-Boy.-Calle 69B'!C34</f>
        <v>915</v>
      </c>
      <c r="B21" s="139">
        <f>'[2]AFORO-Boy.-Calle 69B'!D34</f>
        <v>930</v>
      </c>
      <c r="C21" s="228"/>
      <c r="D21" s="140">
        <f>SUM('Movimiento N-S 1 Y 1B'!D20+'Movimiento N-S 1 Y 1B'!D80+'Movimiento N-S 1 Y 1B'!D140+'Movimiento N-S 1 Y 1B'!D200+'Movimiento N-S 1 Y 1B'!D260)</f>
        <v>411</v>
      </c>
      <c r="E21" s="140">
        <f>SUM('Movimiento N-S 1 Y 1B'!E20+'Movimiento N-S 1 Y 1B'!E80+'Movimiento N-S 1 Y 1B'!E140+'Movimiento N-S 1 Y 1B'!E200+'Movimiento N-S 1 Y 1B'!E260)</f>
        <v>79</v>
      </c>
      <c r="F21" s="140">
        <f>SUM('Movimiento N-S 1 Y 1B'!F20+'Movimiento N-S 1 Y 1B'!F80+'Movimiento N-S 1 Y 1B'!F140+'Movimiento N-S 1 Y 1B'!F200+'Movimiento N-S 1 Y 1B'!F260)</f>
        <v>53</v>
      </c>
      <c r="G21" s="140">
        <f>SUM('Movimiento N-S 1 Y 1B'!G20+'Movimiento N-S 1 Y 1B'!G80+'Movimiento N-S 1 Y 1B'!G140+'Movimiento N-S 1 Y 1B'!G200+'Movimiento N-S 1 Y 1B'!G260)</f>
        <v>121</v>
      </c>
      <c r="H21" s="140">
        <f t="shared" si="1"/>
        <v>664</v>
      </c>
      <c r="I21" s="140">
        <f>D21*'[2]AFORO-Boy.-Calle 69B'!$C$3</f>
        <v>411</v>
      </c>
      <c r="J21" s="140">
        <f>E21*'[2]AFORO-Boy.-Calle 69B'!$C$5</f>
        <v>158</v>
      </c>
      <c r="K21" s="140">
        <f>F21*'[2]AFORO-Boy.-Calle 69B'!$C$9</f>
        <v>132.5</v>
      </c>
      <c r="L21" s="140">
        <f>G21*'[2]AFORO-Boy.-Calle 69B'!$C$11</f>
        <v>60.5</v>
      </c>
      <c r="M21" s="140">
        <f t="shared" si="2"/>
        <v>762</v>
      </c>
      <c r="N21" s="140">
        <f t="shared" si="3"/>
        <v>3240.5</v>
      </c>
      <c r="O21" s="141">
        <f t="shared" si="4"/>
        <v>846</v>
      </c>
      <c r="P21" s="139">
        <f t="shared" si="5"/>
        <v>915</v>
      </c>
      <c r="Q21" s="139">
        <f t="shared" si="6"/>
        <v>1015</v>
      </c>
      <c r="R21" s="142">
        <f t="shared" si="7"/>
        <v>1.077125E-5</v>
      </c>
      <c r="S21" s="143">
        <f t="shared" si="8"/>
        <v>1077.125</v>
      </c>
      <c r="T21" s="130">
        <f t="shared" si="9"/>
        <v>699.11666666666667</v>
      </c>
    </row>
    <row r="22" spans="1:20" x14ac:dyDescent="0.25">
      <c r="A22" s="139">
        <f>'[2]AFORO-Boy.-Calle 69B'!C35</f>
        <v>930</v>
      </c>
      <c r="B22" s="139">
        <f>'[2]AFORO-Boy.-Calle 69B'!D35</f>
        <v>945</v>
      </c>
      <c r="C22" s="228"/>
      <c r="D22" s="140">
        <f>SUM('Movimiento N-S 1 Y 1B'!D21+'Movimiento N-S 1 Y 1B'!D81+'Movimiento N-S 1 Y 1B'!D141+'Movimiento N-S 1 Y 1B'!D201+'Movimiento N-S 1 Y 1B'!D261)</f>
        <v>440</v>
      </c>
      <c r="E22" s="140">
        <f>SUM('Movimiento N-S 1 Y 1B'!E21+'Movimiento N-S 1 Y 1B'!E81+'Movimiento N-S 1 Y 1B'!E141+'Movimiento N-S 1 Y 1B'!E201+'Movimiento N-S 1 Y 1B'!E261)</f>
        <v>102</v>
      </c>
      <c r="F22" s="140">
        <f>SUM('Movimiento N-S 1 Y 1B'!F21+'Movimiento N-S 1 Y 1B'!F81+'Movimiento N-S 1 Y 1B'!F141+'Movimiento N-S 1 Y 1B'!F201+'Movimiento N-S 1 Y 1B'!F261)</f>
        <v>49</v>
      </c>
      <c r="G22" s="140">
        <f>SUM('Movimiento N-S 1 Y 1B'!G21+'Movimiento N-S 1 Y 1B'!G81+'Movimiento N-S 1 Y 1B'!G141+'Movimiento N-S 1 Y 1B'!G201+'Movimiento N-S 1 Y 1B'!G261)</f>
        <v>116</v>
      </c>
      <c r="H22" s="140">
        <f t="shared" si="1"/>
        <v>707</v>
      </c>
      <c r="I22" s="140">
        <f>D22*'[2]AFORO-Boy.-Calle 69B'!$C$3</f>
        <v>440</v>
      </c>
      <c r="J22" s="140">
        <f>E22*'[2]AFORO-Boy.-Calle 69B'!$C$5</f>
        <v>204</v>
      </c>
      <c r="K22" s="140">
        <f>F22*'[2]AFORO-Boy.-Calle 69B'!$C$9</f>
        <v>122.5</v>
      </c>
      <c r="L22" s="140">
        <f>G22*'[2]AFORO-Boy.-Calle 69B'!$C$11</f>
        <v>58</v>
      </c>
      <c r="M22" s="140">
        <f t="shared" si="2"/>
        <v>824.5</v>
      </c>
      <c r="N22" s="140">
        <f t="shared" si="3"/>
        <v>3347</v>
      </c>
      <c r="O22" s="141">
        <f t="shared" si="4"/>
        <v>868.5</v>
      </c>
      <c r="P22" s="139">
        <f t="shared" si="5"/>
        <v>930</v>
      </c>
      <c r="Q22" s="139">
        <f t="shared" si="6"/>
        <v>1030</v>
      </c>
      <c r="R22" s="142">
        <f t="shared" si="7"/>
        <v>1.077125E-5</v>
      </c>
      <c r="S22" s="143">
        <f t="shared" si="8"/>
        <v>1077.125</v>
      </c>
      <c r="T22" s="130">
        <f t="shared" si="9"/>
        <v>699.11666666666667</v>
      </c>
    </row>
    <row r="23" spans="1:20" x14ac:dyDescent="0.25">
      <c r="A23" s="139">
        <f>'[2]AFORO-Boy.-Calle 69B'!C36</f>
        <v>945</v>
      </c>
      <c r="B23" s="139">
        <f>'[2]AFORO-Boy.-Calle 69B'!D36</f>
        <v>1000</v>
      </c>
      <c r="C23" s="228"/>
      <c r="D23" s="140">
        <f>SUM('Movimiento N-S 1 Y 1B'!D22+'Movimiento N-S 1 Y 1B'!D82+'Movimiento N-S 1 Y 1B'!D142+'Movimiento N-S 1 Y 1B'!D202+'Movimiento N-S 1 Y 1B'!D262)</f>
        <v>447</v>
      </c>
      <c r="E23" s="140">
        <f>SUM('Movimiento N-S 1 Y 1B'!E22+'Movimiento N-S 1 Y 1B'!E82+'Movimiento N-S 1 Y 1B'!E142+'Movimiento N-S 1 Y 1B'!E202+'Movimiento N-S 1 Y 1B'!E262)</f>
        <v>87</v>
      </c>
      <c r="F23" s="140">
        <f>SUM('Movimiento N-S 1 Y 1B'!F22+'Movimiento N-S 1 Y 1B'!F82+'Movimiento N-S 1 Y 1B'!F142+'Movimiento N-S 1 Y 1B'!F202+'Movimiento N-S 1 Y 1B'!F262)</f>
        <v>49</v>
      </c>
      <c r="G23" s="140">
        <f>SUM('Movimiento N-S 1 Y 1B'!G22+'Movimiento N-S 1 Y 1B'!G82+'Movimiento N-S 1 Y 1B'!G142+'Movimiento N-S 1 Y 1B'!G202+'Movimiento N-S 1 Y 1B'!G262)</f>
        <v>129</v>
      </c>
      <c r="H23" s="140">
        <f t="shared" si="1"/>
        <v>712</v>
      </c>
      <c r="I23" s="140">
        <f>D23*'[2]AFORO-Boy.-Calle 69B'!$C$3</f>
        <v>447</v>
      </c>
      <c r="J23" s="140">
        <f>E23*'[2]AFORO-Boy.-Calle 69B'!$C$5</f>
        <v>174</v>
      </c>
      <c r="K23" s="140">
        <f>F23*'[2]AFORO-Boy.-Calle 69B'!$C$9</f>
        <v>122.5</v>
      </c>
      <c r="L23" s="140">
        <f>G23*'[2]AFORO-Boy.-Calle 69B'!$C$11</f>
        <v>64.5</v>
      </c>
      <c r="M23" s="140">
        <f t="shared" si="2"/>
        <v>808</v>
      </c>
      <c r="N23" s="140">
        <f t="shared" si="3"/>
        <v>3468.5</v>
      </c>
      <c r="O23" s="141">
        <f t="shared" si="4"/>
        <v>946</v>
      </c>
      <c r="P23" s="139">
        <f t="shared" si="5"/>
        <v>945</v>
      </c>
      <c r="Q23" s="139">
        <f t="shared" si="6"/>
        <v>1045</v>
      </c>
      <c r="R23" s="142">
        <f t="shared" si="7"/>
        <v>1.077125E-5</v>
      </c>
      <c r="S23" s="143">
        <f t="shared" si="8"/>
        <v>1077.125</v>
      </c>
      <c r="T23" s="130">
        <f t="shared" si="9"/>
        <v>699.11666666666667</v>
      </c>
    </row>
    <row r="24" spans="1:20" x14ac:dyDescent="0.25">
      <c r="A24" s="139">
        <f>'[2]AFORO-Boy.-Calle 69B'!C37</f>
        <v>1000</v>
      </c>
      <c r="B24" s="139">
        <f>'[2]AFORO-Boy.-Calle 69B'!D37</f>
        <v>1015</v>
      </c>
      <c r="C24" s="228"/>
      <c r="D24" s="140">
        <f>SUM('Movimiento N-S 1 Y 1B'!D23+'Movimiento N-S 1 Y 1B'!D83+'Movimiento N-S 1 Y 1B'!D143+'Movimiento N-S 1 Y 1B'!D203+'Movimiento N-S 1 Y 1B'!D263)</f>
        <v>453</v>
      </c>
      <c r="E24" s="140">
        <f>SUM('Movimiento N-S 1 Y 1B'!E23+'Movimiento N-S 1 Y 1B'!E83+'Movimiento N-S 1 Y 1B'!E143+'Movimiento N-S 1 Y 1B'!E203+'Movimiento N-S 1 Y 1B'!E263)</f>
        <v>81</v>
      </c>
      <c r="F24" s="140">
        <f>SUM('Movimiento N-S 1 Y 1B'!F23+'Movimiento N-S 1 Y 1B'!F83+'Movimiento N-S 1 Y 1B'!F143+'Movimiento N-S 1 Y 1B'!F203+'Movimiento N-S 1 Y 1B'!F263)</f>
        <v>69</v>
      </c>
      <c r="G24" s="140">
        <f>SUM('Movimiento N-S 1 Y 1B'!G23+'Movimiento N-S 1 Y 1B'!G83+'Movimiento N-S 1 Y 1B'!G143+'Movimiento N-S 1 Y 1B'!G203+'Movimiento N-S 1 Y 1B'!G263)</f>
        <v>117</v>
      </c>
      <c r="H24" s="140">
        <f t="shared" si="1"/>
        <v>720</v>
      </c>
      <c r="I24" s="140">
        <f>D24*'[2]AFORO-Boy.-Calle 69B'!$C$3</f>
        <v>453</v>
      </c>
      <c r="J24" s="140">
        <f>E24*'[2]AFORO-Boy.-Calle 69B'!$C$5</f>
        <v>162</v>
      </c>
      <c r="K24" s="140">
        <f>F24*'[2]AFORO-Boy.-Calle 69B'!$C$9</f>
        <v>172.5</v>
      </c>
      <c r="L24" s="140">
        <f>G24*'[2]AFORO-Boy.-Calle 69B'!$C$11</f>
        <v>58.5</v>
      </c>
      <c r="M24" s="140">
        <f t="shared" si="2"/>
        <v>846</v>
      </c>
      <c r="N24" s="140">
        <f t="shared" si="3"/>
        <v>3585.5</v>
      </c>
      <c r="O24" s="141">
        <f t="shared" si="4"/>
        <v>946</v>
      </c>
      <c r="P24" s="139">
        <f t="shared" si="5"/>
        <v>1000</v>
      </c>
      <c r="Q24" s="139">
        <f t="shared" si="6"/>
        <v>1100</v>
      </c>
      <c r="R24" s="142">
        <f t="shared" si="7"/>
        <v>1.077125E-5</v>
      </c>
      <c r="S24" s="143">
        <f t="shared" si="8"/>
        <v>1077.125</v>
      </c>
      <c r="T24" s="130">
        <f t="shared" si="9"/>
        <v>699.11666666666667</v>
      </c>
    </row>
    <row r="25" spans="1:20" x14ac:dyDescent="0.25">
      <c r="A25" s="139">
        <f>'[2]AFORO-Boy.-Calle 69B'!C38</f>
        <v>1015</v>
      </c>
      <c r="B25" s="139">
        <f>'[2]AFORO-Boy.-Calle 69B'!D38</f>
        <v>1030</v>
      </c>
      <c r="C25" s="228"/>
      <c r="D25" s="140">
        <f>SUM('Movimiento N-S 1 Y 1B'!D24+'Movimiento N-S 1 Y 1B'!D84+'Movimiento N-S 1 Y 1B'!D144+'Movimiento N-S 1 Y 1B'!D204+'Movimiento N-S 1 Y 1B'!D264)</f>
        <v>388</v>
      </c>
      <c r="E25" s="140">
        <f>SUM('Movimiento N-S 1 Y 1B'!E24+'Movimiento N-S 1 Y 1B'!E84+'Movimiento N-S 1 Y 1B'!E144+'Movimiento N-S 1 Y 1B'!E204+'Movimiento N-S 1 Y 1B'!E264)</f>
        <v>121</v>
      </c>
      <c r="F25" s="140">
        <f>SUM('Movimiento N-S 1 Y 1B'!F24+'Movimiento N-S 1 Y 1B'!F84+'Movimiento N-S 1 Y 1B'!F144+'Movimiento N-S 1 Y 1B'!F204+'Movimiento N-S 1 Y 1B'!F264)</f>
        <v>76</v>
      </c>
      <c r="G25" s="140">
        <f>SUM('Movimiento N-S 1 Y 1B'!G24+'Movimiento N-S 1 Y 1B'!G84+'Movimiento N-S 1 Y 1B'!G144+'Movimiento N-S 1 Y 1B'!G204+'Movimiento N-S 1 Y 1B'!G264)</f>
        <v>97</v>
      </c>
      <c r="H25" s="140">
        <f t="shared" si="1"/>
        <v>682</v>
      </c>
      <c r="I25" s="140">
        <f>D25*'[2]AFORO-Boy.-Calle 69B'!$C$3</f>
        <v>388</v>
      </c>
      <c r="J25" s="140">
        <f>E25*'[2]AFORO-Boy.-Calle 69B'!$C$5</f>
        <v>242</v>
      </c>
      <c r="K25" s="140">
        <f>F25*'[2]AFORO-Boy.-Calle 69B'!$C$9</f>
        <v>190</v>
      </c>
      <c r="L25" s="140">
        <f>G25*'[2]AFORO-Boy.-Calle 69B'!$C$11</f>
        <v>48.5</v>
      </c>
      <c r="M25" s="140">
        <f t="shared" si="2"/>
        <v>868.5</v>
      </c>
      <c r="N25" s="140">
        <f t="shared" si="3"/>
        <v>3636.5</v>
      </c>
      <c r="O25" s="141">
        <f t="shared" si="4"/>
        <v>946</v>
      </c>
      <c r="P25" s="139">
        <f t="shared" si="5"/>
        <v>1015</v>
      </c>
      <c r="Q25" s="139">
        <f t="shared" si="6"/>
        <v>1115</v>
      </c>
      <c r="R25" s="142">
        <f t="shared" si="7"/>
        <v>1.077125E-5</v>
      </c>
      <c r="S25" s="143">
        <f t="shared" si="8"/>
        <v>1077.125</v>
      </c>
      <c r="T25" s="130">
        <f t="shared" si="9"/>
        <v>699.11666666666667</v>
      </c>
    </row>
    <row r="26" spans="1:20" x14ac:dyDescent="0.25">
      <c r="A26" s="139">
        <f>'[2]AFORO-Boy.-Calle 69B'!C39</f>
        <v>1030</v>
      </c>
      <c r="B26" s="139">
        <f>'[2]AFORO-Boy.-Calle 69B'!D39</f>
        <v>1045</v>
      </c>
      <c r="C26" s="228"/>
      <c r="D26" s="140">
        <f>SUM('Movimiento N-S 1 Y 1B'!D25+'Movimiento N-S 1 Y 1B'!D85+'Movimiento N-S 1 Y 1B'!D145+'Movimiento N-S 1 Y 1B'!D205+'Movimiento N-S 1 Y 1B'!D265)</f>
        <v>450</v>
      </c>
      <c r="E26" s="140">
        <f>SUM('Movimiento N-S 1 Y 1B'!E25+'Movimiento N-S 1 Y 1B'!E85+'Movimiento N-S 1 Y 1B'!E145+'Movimiento N-S 1 Y 1B'!E205+'Movimiento N-S 1 Y 1B'!E265)</f>
        <v>95</v>
      </c>
      <c r="F26" s="140">
        <f>SUM('Movimiento N-S 1 Y 1B'!F25+'Movimiento N-S 1 Y 1B'!F85+'Movimiento N-S 1 Y 1B'!F145+'Movimiento N-S 1 Y 1B'!F205+'Movimiento N-S 1 Y 1B'!F265)</f>
        <v>103</v>
      </c>
      <c r="G26" s="140">
        <f>SUM('Movimiento N-S 1 Y 1B'!G25+'Movimiento N-S 1 Y 1B'!G85+'Movimiento N-S 1 Y 1B'!G145+'Movimiento N-S 1 Y 1B'!G205+'Movimiento N-S 1 Y 1B'!G265)</f>
        <v>97</v>
      </c>
      <c r="H26" s="140">
        <f t="shared" si="1"/>
        <v>745</v>
      </c>
      <c r="I26" s="140">
        <f>D26*'[2]AFORO-Boy.-Calle 69B'!$C$3</f>
        <v>450</v>
      </c>
      <c r="J26" s="140">
        <f>E26*'[2]AFORO-Boy.-Calle 69B'!$C$5</f>
        <v>190</v>
      </c>
      <c r="K26" s="140">
        <f>F26*'[2]AFORO-Boy.-Calle 69B'!$C$9</f>
        <v>257.5</v>
      </c>
      <c r="L26" s="140">
        <f>G26*'[2]AFORO-Boy.-Calle 69B'!$C$11</f>
        <v>48.5</v>
      </c>
      <c r="M26" s="140">
        <f t="shared" si="2"/>
        <v>946</v>
      </c>
      <c r="N26" s="140">
        <f t="shared" si="3"/>
        <v>3647.5</v>
      </c>
      <c r="O26" s="141">
        <f t="shared" si="4"/>
        <v>946</v>
      </c>
      <c r="P26" s="139">
        <f t="shared" si="5"/>
        <v>1030</v>
      </c>
      <c r="Q26" s="139">
        <f t="shared" si="6"/>
        <v>1130</v>
      </c>
      <c r="R26" s="142">
        <f t="shared" si="7"/>
        <v>1.077125E-5</v>
      </c>
      <c r="S26" s="143">
        <f t="shared" si="8"/>
        <v>1077.125</v>
      </c>
      <c r="T26" s="130">
        <f t="shared" si="9"/>
        <v>699.11666666666667</v>
      </c>
    </row>
    <row r="27" spans="1:20" x14ac:dyDescent="0.25">
      <c r="A27" s="139">
        <f>'[2]AFORO-Boy.-Calle 69B'!C40</f>
        <v>1045</v>
      </c>
      <c r="B27" s="139">
        <f>'[2]AFORO-Boy.-Calle 69B'!D40</f>
        <v>1100</v>
      </c>
      <c r="C27" s="228"/>
      <c r="D27" s="140">
        <f>SUM('Movimiento N-S 1 Y 1B'!D26+'Movimiento N-S 1 Y 1B'!D86+'Movimiento N-S 1 Y 1B'!D146+'Movimiento N-S 1 Y 1B'!D206+'Movimiento N-S 1 Y 1B'!D266)</f>
        <v>441</v>
      </c>
      <c r="E27" s="140">
        <f>SUM('Movimiento N-S 1 Y 1B'!E26+'Movimiento N-S 1 Y 1B'!E86+'Movimiento N-S 1 Y 1B'!E146+'Movimiento N-S 1 Y 1B'!E206+'Movimiento N-S 1 Y 1B'!E266)</f>
        <v>107</v>
      </c>
      <c r="F27" s="140">
        <f>SUM('Movimiento N-S 1 Y 1B'!F26+'Movimiento N-S 1 Y 1B'!F86+'Movimiento N-S 1 Y 1B'!F146+'Movimiento N-S 1 Y 1B'!F206+'Movimiento N-S 1 Y 1B'!F266)</f>
        <v>85</v>
      </c>
      <c r="G27" s="140">
        <f>SUM('Movimiento N-S 1 Y 1B'!G26+'Movimiento N-S 1 Y 1B'!G86+'Movimiento N-S 1 Y 1B'!G146+'Movimiento N-S 1 Y 1B'!G206+'Movimiento N-S 1 Y 1B'!G266)</f>
        <v>115</v>
      </c>
      <c r="H27" s="140">
        <f t="shared" si="1"/>
        <v>748</v>
      </c>
      <c r="I27" s="140">
        <f>D27*'[2]AFORO-Boy.-Calle 69B'!$C$3</f>
        <v>441</v>
      </c>
      <c r="J27" s="140">
        <f>E27*'[2]AFORO-Boy.-Calle 69B'!$C$5</f>
        <v>214</v>
      </c>
      <c r="K27" s="140">
        <f>F27*'[2]AFORO-Boy.-Calle 69B'!$C$9</f>
        <v>212.5</v>
      </c>
      <c r="L27" s="140">
        <f>G27*'[2]AFORO-Boy.-Calle 69B'!$C$11</f>
        <v>57.5</v>
      </c>
      <c r="M27" s="140">
        <f t="shared" si="2"/>
        <v>925</v>
      </c>
      <c r="N27" s="140">
        <f t="shared" si="3"/>
        <v>3554.5</v>
      </c>
      <c r="O27" s="141">
        <f t="shared" si="4"/>
        <v>925</v>
      </c>
      <c r="P27" s="139">
        <f t="shared" si="5"/>
        <v>1045</v>
      </c>
      <c r="Q27" s="139">
        <f t="shared" si="6"/>
        <v>1145</v>
      </c>
      <c r="R27" s="142">
        <f t="shared" si="7"/>
        <v>1.077125E-5</v>
      </c>
      <c r="S27" s="143">
        <f t="shared" si="8"/>
        <v>1077.125</v>
      </c>
      <c r="T27" s="130">
        <f t="shared" si="9"/>
        <v>699.11666666666667</v>
      </c>
    </row>
    <row r="28" spans="1:20" x14ac:dyDescent="0.25">
      <c r="A28" s="139">
        <f>'[2]AFORO-Boy.-Calle 69B'!C41</f>
        <v>1100</v>
      </c>
      <c r="B28" s="139">
        <f>'[2]AFORO-Boy.-Calle 69B'!D41</f>
        <v>1115</v>
      </c>
      <c r="C28" s="228"/>
      <c r="D28" s="140">
        <f>SUM('Movimiento N-S 1 Y 1B'!D27+'Movimiento N-S 1 Y 1B'!D87+'Movimiento N-S 1 Y 1B'!D147+'Movimiento N-S 1 Y 1B'!D207+'Movimiento N-S 1 Y 1B'!D267)</f>
        <v>404</v>
      </c>
      <c r="E28" s="140">
        <f>SUM('Movimiento N-S 1 Y 1B'!E27+'Movimiento N-S 1 Y 1B'!E87+'Movimiento N-S 1 Y 1B'!E147+'Movimiento N-S 1 Y 1B'!E207+'Movimiento N-S 1 Y 1B'!E267)</f>
        <v>98</v>
      </c>
      <c r="F28" s="140">
        <f>SUM('Movimiento N-S 1 Y 1B'!F27+'Movimiento N-S 1 Y 1B'!F87+'Movimiento N-S 1 Y 1B'!F147+'Movimiento N-S 1 Y 1B'!F207+'Movimiento N-S 1 Y 1B'!F267)</f>
        <v>98</v>
      </c>
      <c r="G28" s="140">
        <f>SUM('Movimiento N-S 1 Y 1B'!G27+'Movimiento N-S 1 Y 1B'!G87+'Movimiento N-S 1 Y 1B'!G147+'Movimiento N-S 1 Y 1B'!G207+'Movimiento N-S 1 Y 1B'!G267)</f>
        <v>104</v>
      </c>
      <c r="H28" s="140">
        <f t="shared" si="1"/>
        <v>704</v>
      </c>
      <c r="I28" s="140">
        <f>D28*'[2]AFORO-Boy.-Calle 69B'!$C$3</f>
        <v>404</v>
      </c>
      <c r="J28" s="140">
        <f>E28*'[2]AFORO-Boy.-Calle 69B'!$C$5</f>
        <v>196</v>
      </c>
      <c r="K28" s="140">
        <f>F28*'[2]AFORO-Boy.-Calle 69B'!$C$9</f>
        <v>245</v>
      </c>
      <c r="L28" s="140">
        <f>G28*'[2]AFORO-Boy.-Calle 69B'!$C$11</f>
        <v>52</v>
      </c>
      <c r="M28" s="140">
        <f t="shared" si="2"/>
        <v>897</v>
      </c>
      <c r="N28" s="140">
        <f t="shared" si="3"/>
        <v>3599.5</v>
      </c>
      <c r="O28" s="141">
        <f t="shared" si="4"/>
        <v>970</v>
      </c>
      <c r="P28" s="139">
        <f t="shared" si="5"/>
        <v>1100</v>
      </c>
      <c r="Q28" s="139">
        <f t="shared" si="6"/>
        <v>1200</v>
      </c>
      <c r="R28" s="142">
        <f t="shared" si="7"/>
        <v>1.077125E-5</v>
      </c>
      <c r="S28" s="143">
        <f t="shared" si="8"/>
        <v>1077.125</v>
      </c>
      <c r="T28" s="130">
        <f t="shared" si="9"/>
        <v>699.11666666666667</v>
      </c>
    </row>
    <row r="29" spans="1:20" x14ac:dyDescent="0.25">
      <c r="A29" s="139">
        <f>'[2]AFORO-Boy.-Calle 69B'!C42</f>
        <v>1115</v>
      </c>
      <c r="B29" s="139">
        <f>'[2]AFORO-Boy.-Calle 69B'!D42</f>
        <v>1130</v>
      </c>
      <c r="C29" s="228"/>
      <c r="D29" s="140">
        <f>SUM('Movimiento N-S 1 Y 1B'!D28+'Movimiento N-S 1 Y 1B'!D88+'Movimiento N-S 1 Y 1B'!D148+'Movimiento N-S 1 Y 1B'!D208+'Movimiento N-S 1 Y 1B'!D268)</f>
        <v>434</v>
      </c>
      <c r="E29" s="140">
        <f>SUM('Movimiento N-S 1 Y 1B'!E28+'Movimiento N-S 1 Y 1B'!E88+'Movimiento N-S 1 Y 1B'!E148+'Movimiento N-S 1 Y 1B'!E208+'Movimiento N-S 1 Y 1B'!E268)</f>
        <v>94</v>
      </c>
      <c r="F29" s="140">
        <f>SUM('Movimiento N-S 1 Y 1B'!F28+'Movimiento N-S 1 Y 1B'!F88+'Movimiento N-S 1 Y 1B'!F148+'Movimiento N-S 1 Y 1B'!F208+'Movimiento N-S 1 Y 1B'!F268)</f>
        <v>81</v>
      </c>
      <c r="G29" s="140">
        <f>SUM('Movimiento N-S 1 Y 1B'!G28+'Movimiento N-S 1 Y 1B'!G88+'Movimiento N-S 1 Y 1B'!G148+'Movimiento N-S 1 Y 1B'!G208+'Movimiento N-S 1 Y 1B'!G268)</f>
        <v>110</v>
      </c>
      <c r="H29" s="140">
        <f t="shared" si="1"/>
        <v>719</v>
      </c>
      <c r="I29" s="140">
        <f>D29*'[2]AFORO-Boy.-Calle 69B'!$C$3</f>
        <v>434</v>
      </c>
      <c r="J29" s="140">
        <f>E29*'[2]AFORO-Boy.-Calle 69B'!$C$5</f>
        <v>188</v>
      </c>
      <c r="K29" s="140">
        <f>F29*'[2]AFORO-Boy.-Calle 69B'!$C$9</f>
        <v>202.5</v>
      </c>
      <c r="L29" s="140">
        <f>G29*'[2]AFORO-Boy.-Calle 69B'!$C$11</f>
        <v>55</v>
      </c>
      <c r="M29" s="140">
        <f t="shared" si="2"/>
        <v>879.5</v>
      </c>
      <c r="N29" s="140">
        <f t="shared" si="3"/>
        <v>3499.5</v>
      </c>
      <c r="O29" s="141">
        <f t="shared" si="4"/>
        <v>970</v>
      </c>
      <c r="P29" s="139">
        <f t="shared" si="5"/>
        <v>1115</v>
      </c>
      <c r="Q29" s="139">
        <f t="shared" si="6"/>
        <v>1215</v>
      </c>
      <c r="R29" s="142">
        <f t="shared" si="7"/>
        <v>1.077125E-5</v>
      </c>
      <c r="S29" s="143">
        <f t="shared" si="8"/>
        <v>1077.125</v>
      </c>
      <c r="T29" s="130">
        <f t="shared" si="9"/>
        <v>699.11666666666667</v>
      </c>
    </row>
    <row r="30" spans="1:20" x14ac:dyDescent="0.25">
      <c r="A30" s="139">
        <f>'[2]AFORO-Boy.-Calle 69B'!C43</f>
        <v>1130</v>
      </c>
      <c r="B30" s="139">
        <f>'[2]AFORO-Boy.-Calle 69B'!D43</f>
        <v>1145</v>
      </c>
      <c r="C30" s="228"/>
      <c r="D30" s="140">
        <f>SUM('Movimiento N-S 1 Y 1B'!D29+'Movimiento N-S 1 Y 1B'!D89+'Movimiento N-S 1 Y 1B'!D149+'Movimiento N-S 1 Y 1B'!D209+'Movimiento N-S 1 Y 1B'!D269)</f>
        <v>457</v>
      </c>
      <c r="E30" s="140">
        <f>SUM('Movimiento N-S 1 Y 1B'!E29+'Movimiento N-S 1 Y 1B'!E89+'Movimiento N-S 1 Y 1B'!E149+'Movimiento N-S 1 Y 1B'!E209+'Movimiento N-S 1 Y 1B'!E269)</f>
        <v>74</v>
      </c>
      <c r="F30" s="140">
        <f>SUM('Movimiento N-S 1 Y 1B'!F29+'Movimiento N-S 1 Y 1B'!F89+'Movimiento N-S 1 Y 1B'!F149+'Movimiento N-S 1 Y 1B'!F209+'Movimiento N-S 1 Y 1B'!F269)</f>
        <v>78</v>
      </c>
      <c r="G30" s="140">
        <f>SUM('Movimiento N-S 1 Y 1B'!G29+'Movimiento N-S 1 Y 1B'!G89+'Movimiento N-S 1 Y 1B'!G149+'Movimiento N-S 1 Y 1B'!G209+'Movimiento N-S 1 Y 1B'!G269)</f>
        <v>106</v>
      </c>
      <c r="H30" s="140">
        <f t="shared" si="1"/>
        <v>715</v>
      </c>
      <c r="I30" s="140">
        <f>D30*'[2]AFORO-Boy.-Calle 69B'!$C$3</f>
        <v>457</v>
      </c>
      <c r="J30" s="140">
        <f>E30*'[2]AFORO-Boy.-Calle 69B'!$C$5</f>
        <v>148</v>
      </c>
      <c r="K30" s="140">
        <f>F30*'[2]AFORO-Boy.-Calle 69B'!$C$9</f>
        <v>195</v>
      </c>
      <c r="L30" s="140">
        <f>G30*'[2]AFORO-Boy.-Calle 69B'!$C$11</f>
        <v>53</v>
      </c>
      <c r="M30" s="140">
        <f t="shared" si="2"/>
        <v>853</v>
      </c>
      <c r="N30" s="140">
        <f t="shared" si="3"/>
        <v>3445</v>
      </c>
      <c r="O30" s="141">
        <f t="shared" si="4"/>
        <v>970</v>
      </c>
      <c r="P30" s="139">
        <f t="shared" si="5"/>
        <v>1130</v>
      </c>
      <c r="Q30" s="139">
        <f t="shared" si="6"/>
        <v>1230</v>
      </c>
      <c r="R30" s="142">
        <f t="shared" si="7"/>
        <v>1.077125E-5</v>
      </c>
      <c r="S30" s="143">
        <f t="shared" si="8"/>
        <v>1077.125</v>
      </c>
      <c r="T30" s="130">
        <f t="shared" si="9"/>
        <v>699.11666666666667</v>
      </c>
    </row>
    <row r="31" spans="1:20" x14ac:dyDescent="0.25">
      <c r="A31" s="139">
        <f>'[2]AFORO-Boy.-Calle 69B'!C44</f>
        <v>1145</v>
      </c>
      <c r="B31" s="139">
        <f>'[2]AFORO-Boy.-Calle 69B'!D44</f>
        <v>1200</v>
      </c>
      <c r="C31" s="228"/>
      <c r="D31" s="140">
        <f>SUM('Movimiento N-S 1 Y 1B'!D30+'Movimiento N-S 1 Y 1B'!D90+'Movimiento N-S 1 Y 1B'!D150+'Movimiento N-S 1 Y 1B'!D210+'Movimiento N-S 1 Y 1B'!D270)</f>
        <v>446</v>
      </c>
      <c r="E31" s="140">
        <f>SUM('Movimiento N-S 1 Y 1B'!E30+'Movimiento N-S 1 Y 1B'!E90+'Movimiento N-S 1 Y 1B'!E150+'Movimiento N-S 1 Y 1B'!E210+'Movimiento N-S 1 Y 1B'!E270)</f>
        <v>84</v>
      </c>
      <c r="F31" s="140">
        <f>SUM('Movimiento N-S 1 Y 1B'!F30+'Movimiento N-S 1 Y 1B'!F90+'Movimiento N-S 1 Y 1B'!F150+'Movimiento N-S 1 Y 1B'!F210+'Movimiento N-S 1 Y 1B'!F270)</f>
        <v>123</v>
      </c>
      <c r="G31" s="140">
        <f>SUM('Movimiento N-S 1 Y 1B'!G30+'Movimiento N-S 1 Y 1B'!G90+'Movimiento N-S 1 Y 1B'!G150+'Movimiento N-S 1 Y 1B'!G210+'Movimiento N-S 1 Y 1B'!G270)</f>
        <v>97</v>
      </c>
      <c r="H31" s="140">
        <f t="shared" si="1"/>
        <v>750</v>
      </c>
      <c r="I31" s="140">
        <f>D31*'[2]AFORO-Boy.-Calle 69B'!$C$3</f>
        <v>446</v>
      </c>
      <c r="J31" s="140">
        <f>E31*'[2]AFORO-Boy.-Calle 69B'!$C$5</f>
        <v>168</v>
      </c>
      <c r="K31" s="140">
        <f>F31*'[2]AFORO-Boy.-Calle 69B'!$C$9</f>
        <v>307.5</v>
      </c>
      <c r="L31" s="140">
        <f>G31*'[2]AFORO-Boy.-Calle 69B'!$C$11</f>
        <v>48.5</v>
      </c>
      <c r="M31" s="140">
        <f t="shared" si="2"/>
        <v>970</v>
      </c>
      <c r="N31" s="140">
        <f t="shared" si="3"/>
        <v>3375</v>
      </c>
      <c r="O31" s="141">
        <f t="shared" si="4"/>
        <v>970</v>
      </c>
      <c r="P31" s="139">
        <f t="shared" si="5"/>
        <v>1145</v>
      </c>
      <c r="Q31" s="139">
        <f t="shared" si="6"/>
        <v>1245</v>
      </c>
      <c r="R31" s="142">
        <f t="shared" si="7"/>
        <v>1.077125E-5</v>
      </c>
      <c r="S31" s="143">
        <f t="shared" si="8"/>
        <v>1077.125</v>
      </c>
      <c r="T31" s="130">
        <f t="shared" si="9"/>
        <v>699.11666666666667</v>
      </c>
    </row>
    <row r="32" spans="1:20" x14ac:dyDescent="0.25">
      <c r="A32" s="139">
        <f>'[2]AFORO-Boy.-Calle 69B'!C45</f>
        <v>1200</v>
      </c>
      <c r="B32" s="139">
        <f>'[2]AFORO-Boy.-Calle 69B'!D45</f>
        <v>1215</v>
      </c>
      <c r="C32" s="228"/>
      <c r="D32" s="140">
        <f>SUM('Movimiento N-S 1 Y 1B'!D31+'Movimiento N-S 1 Y 1B'!D91+'Movimiento N-S 1 Y 1B'!D151+'Movimiento N-S 1 Y 1B'!D211+'Movimiento N-S 1 Y 1B'!D271)</f>
        <v>378</v>
      </c>
      <c r="E32" s="140">
        <f>SUM('Movimiento N-S 1 Y 1B'!E31+'Movimiento N-S 1 Y 1B'!E91+'Movimiento N-S 1 Y 1B'!E151+'Movimiento N-S 1 Y 1B'!E211+'Movimiento N-S 1 Y 1B'!E271)</f>
        <v>77</v>
      </c>
      <c r="F32" s="140">
        <f>SUM('Movimiento N-S 1 Y 1B'!F31+'Movimiento N-S 1 Y 1B'!F91+'Movimiento N-S 1 Y 1B'!F151+'Movimiento N-S 1 Y 1B'!F211+'Movimiento N-S 1 Y 1B'!F271)</f>
        <v>83</v>
      </c>
      <c r="G32" s="140">
        <f>SUM('Movimiento N-S 1 Y 1B'!G31+'Movimiento N-S 1 Y 1B'!G91+'Movimiento N-S 1 Y 1B'!G151+'Movimiento N-S 1 Y 1B'!G211+'Movimiento N-S 1 Y 1B'!G271)</f>
        <v>115</v>
      </c>
      <c r="H32" s="140">
        <f t="shared" si="1"/>
        <v>653</v>
      </c>
      <c r="I32" s="140">
        <f>D32*'[2]AFORO-Boy.-Calle 69B'!$C$3</f>
        <v>378</v>
      </c>
      <c r="J32" s="140">
        <f>E32*'[2]AFORO-Boy.-Calle 69B'!$C$5</f>
        <v>154</v>
      </c>
      <c r="K32" s="140">
        <f>F32*'[2]AFORO-Boy.-Calle 69B'!$C$9</f>
        <v>207.5</v>
      </c>
      <c r="L32" s="140">
        <f>G32*'[2]AFORO-Boy.-Calle 69B'!$C$11</f>
        <v>57.5</v>
      </c>
      <c r="M32" s="140">
        <f t="shared" si="2"/>
        <v>797</v>
      </c>
      <c r="N32" s="140">
        <f t="shared" si="3"/>
        <v>3300</v>
      </c>
      <c r="O32" s="141">
        <f t="shared" si="4"/>
        <v>895</v>
      </c>
      <c r="P32" s="139">
        <f t="shared" si="5"/>
        <v>1200</v>
      </c>
      <c r="Q32" s="139">
        <f t="shared" si="6"/>
        <v>1300</v>
      </c>
      <c r="R32" s="142">
        <f t="shared" si="7"/>
        <v>1.077125E-5</v>
      </c>
      <c r="S32" s="143">
        <f t="shared" si="8"/>
        <v>1077.125</v>
      </c>
      <c r="T32" s="130">
        <f t="shared" si="9"/>
        <v>699.11666666666667</v>
      </c>
    </row>
    <row r="33" spans="1:20" x14ac:dyDescent="0.25">
      <c r="A33" s="139">
        <f>'[2]AFORO-Boy.-Calle 69B'!C46</f>
        <v>1215</v>
      </c>
      <c r="B33" s="139">
        <f>'[2]AFORO-Boy.-Calle 69B'!D46</f>
        <v>1230</v>
      </c>
      <c r="C33" s="228"/>
      <c r="D33" s="140">
        <f>SUM('Movimiento N-S 1 Y 1B'!D32+'Movimiento N-S 1 Y 1B'!D92+'Movimiento N-S 1 Y 1B'!D152+'Movimiento N-S 1 Y 1B'!D212+'Movimiento N-S 1 Y 1B'!D272)</f>
        <v>397</v>
      </c>
      <c r="E33" s="140">
        <f>SUM('Movimiento N-S 1 Y 1B'!E32+'Movimiento N-S 1 Y 1B'!E92+'Movimiento N-S 1 Y 1B'!E152+'Movimiento N-S 1 Y 1B'!E212+'Movimiento N-S 1 Y 1B'!E272)</f>
        <v>88</v>
      </c>
      <c r="F33" s="140">
        <f>SUM('Movimiento N-S 1 Y 1B'!F32+'Movimiento N-S 1 Y 1B'!F92+'Movimiento N-S 1 Y 1B'!F152+'Movimiento N-S 1 Y 1B'!F212+'Movimiento N-S 1 Y 1B'!F272)</f>
        <v>78</v>
      </c>
      <c r="G33" s="140">
        <f>SUM('Movimiento N-S 1 Y 1B'!G32+'Movimiento N-S 1 Y 1B'!G92+'Movimiento N-S 1 Y 1B'!G152+'Movimiento N-S 1 Y 1B'!G212+'Movimiento N-S 1 Y 1B'!G272)</f>
        <v>114</v>
      </c>
      <c r="H33" s="140">
        <f t="shared" si="1"/>
        <v>677</v>
      </c>
      <c r="I33" s="140">
        <f>D33*'[2]AFORO-Boy.-Calle 69B'!$C$3</f>
        <v>397</v>
      </c>
      <c r="J33" s="140">
        <f>E33*'[2]AFORO-Boy.-Calle 69B'!$C$5</f>
        <v>176</v>
      </c>
      <c r="K33" s="140">
        <f>F33*'[2]AFORO-Boy.-Calle 69B'!$C$9</f>
        <v>195</v>
      </c>
      <c r="L33" s="140">
        <f>G33*'[2]AFORO-Boy.-Calle 69B'!$C$11</f>
        <v>57</v>
      </c>
      <c r="M33" s="140">
        <f t="shared" si="2"/>
        <v>825</v>
      </c>
      <c r="N33" s="140">
        <f t="shared" si="3"/>
        <v>3187</v>
      </c>
      <c r="O33" s="141">
        <f t="shared" si="4"/>
        <v>895</v>
      </c>
      <c r="P33" s="139">
        <f t="shared" si="5"/>
        <v>1215</v>
      </c>
      <c r="Q33" s="139">
        <f t="shared" si="6"/>
        <v>1315</v>
      </c>
      <c r="R33" s="142">
        <f t="shared" si="7"/>
        <v>1.077125E-5</v>
      </c>
      <c r="S33" s="143">
        <f t="shared" si="8"/>
        <v>1077.125</v>
      </c>
      <c r="T33" s="130">
        <f t="shared" si="9"/>
        <v>699.11666666666667</v>
      </c>
    </row>
    <row r="34" spans="1:20" x14ac:dyDescent="0.25">
      <c r="A34" s="139">
        <f>'[2]AFORO-Boy.-Calle 69B'!C47</f>
        <v>1230</v>
      </c>
      <c r="B34" s="139">
        <f>'[2]AFORO-Boy.-Calle 69B'!D47</f>
        <v>1245</v>
      </c>
      <c r="C34" s="228"/>
      <c r="D34" s="140">
        <f>SUM('Movimiento N-S 1 Y 1B'!D33+'Movimiento N-S 1 Y 1B'!D93+'Movimiento N-S 1 Y 1B'!D153+'Movimiento N-S 1 Y 1B'!D213+'Movimiento N-S 1 Y 1B'!D273)</f>
        <v>403</v>
      </c>
      <c r="E34" s="140">
        <f>SUM('Movimiento N-S 1 Y 1B'!E33+'Movimiento N-S 1 Y 1B'!E93+'Movimiento N-S 1 Y 1B'!E153+'Movimiento N-S 1 Y 1B'!E213+'Movimiento N-S 1 Y 1B'!E273)</f>
        <v>82</v>
      </c>
      <c r="F34" s="140">
        <f>SUM('Movimiento N-S 1 Y 1B'!F33+'Movimiento N-S 1 Y 1B'!F93+'Movimiento N-S 1 Y 1B'!F153+'Movimiento N-S 1 Y 1B'!F213+'Movimiento N-S 1 Y 1B'!F273)</f>
        <v>67</v>
      </c>
      <c r="G34" s="140">
        <f>SUM('Movimiento N-S 1 Y 1B'!G33+'Movimiento N-S 1 Y 1B'!G93+'Movimiento N-S 1 Y 1B'!G153+'Movimiento N-S 1 Y 1B'!G213+'Movimiento N-S 1 Y 1B'!G273)</f>
        <v>97</v>
      </c>
      <c r="H34" s="140">
        <f t="shared" si="1"/>
        <v>649</v>
      </c>
      <c r="I34" s="140">
        <f>D34*'[2]AFORO-Boy.-Calle 69B'!$C$3</f>
        <v>403</v>
      </c>
      <c r="J34" s="140">
        <f>E34*'[2]AFORO-Boy.-Calle 69B'!$C$5</f>
        <v>164</v>
      </c>
      <c r="K34" s="140">
        <f>F34*'[2]AFORO-Boy.-Calle 69B'!$C$9</f>
        <v>167.5</v>
      </c>
      <c r="L34" s="140">
        <f>G34*'[2]AFORO-Boy.-Calle 69B'!$C$11</f>
        <v>48.5</v>
      </c>
      <c r="M34" s="140">
        <f t="shared" si="2"/>
        <v>783</v>
      </c>
      <c r="N34" s="140">
        <f t="shared" si="3"/>
        <v>2985.5</v>
      </c>
      <c r="O34" s="141">
        <f t="shared" si="4"/>
        <v>895</v>
      </c>
      <c r="P34" s="139">
        <f t="shared" si="5"/>
        <v>1230</v>
      </c>
      <c r="Q34" s="139">
        <f t="shared" si="6"/>
        <v>1330</v>
      </c>
      <c r="R34" s="142">
        <f t="shared" si="7"/>
        <v>1.077125E-5</v>
      </c>
      <c r="S34" s="143">
        <f t="shared" si="8"/>
        <v>1077.125</v>
      </c>
      <c r="T34" s="130">
        <f t="shared" si="9"/>
        <v>699.11666666666667</v>
      </c>
    </row>
    <row r="35" spans="1:20" x14ac:dyDescent="0.25">
      <c r="A35" s="139">
        <f>'[2]AFORO-Boy.-Calle 69B'!C48</f>
        <v>1245</v>
      </c>
      <c r="B35" s="139">
        <f>'[2]AFORO-Boy.-Calle 69B'!D48</f>
        <v>1300</v>
      </c>
      <c r="C35" s="228"/>
      <c r="D35" s="140">
        <f>SUM('Movimiento N-S 1 Y 1B'!D34+'Movimiento N-S 1 Y 1B'!D94+'Movimiento N-S 1 Y 1B'!D154+'Movimiento N-S 1 Y 1B'!D214+'Movimiento N-S 1 Y 1B'!D274)</f>
        <v>378</v>
      </c>
      <c r="E35" s="140">
        <f>SUM('Movimiento N-S 1 Y 1B'!E34+'Movimiento N-S 1 Y 1B'!E94+'Movimiento N-S 1 Y 1B'!E154+'Movimiento N-S 1 Y 1B'!E214+'Movimiento N-S 1 Y 1B'!E274)</f>
        <v>90</v>
      </c>
      <c r="F35" s="140">
        <f>SUM('Movimiento N-S 1 Y 1B'!F34+'Movimiento N-S 1 Y 1B'!F94+'Movimiento N-S 1 Y 1B'!F154+'Movimiento N-S 1 Y 1B'!F214+'Movimiento N-S 1 Y 1B'!F274)</f>
        <v>106</v>
      </c>
      <c r="G35" s="140">
        <f>SUM('Movimiento N-S 1 Y 1B'!G34+'Movimiento N-S 1 Y 1B'!G94+'Movimiento N-S 1 Y 1B'!G154+'Movimiento N-S 1 Y 1B'!G214+'Movimiento N-S 1 Y 1B'!G274)</f>
        <v>144</v>
      </c>
      <c r="H35" s="140">
        <f t="shared" si="1"/>
        <v>718</v>
      </c>
      <c r="I35" s="140">
        <f>D35*'[2]AFORO-Boy.-Calle 69B'!$C$3</f>
        <v>378</v>
      </c>
      <c r="J35" s="140">
        <f>E35*'[2]AFORO-Boy.-Calle 69B'!$C$5</f>
        <v>180</v>
      </c>
      <c r="K35" s="140">
        <f>F35*'[2]AFORO-Boy.-Calle 69B'!$C$9</f>
        <v>265</v>
      </c>
      <c r="L35" s="140">
        <f>G35*'[2]AFORO-Boy.-Calle 69B'!$C$11</f>
        <v>72</v>
      </c>
      <c r="M35" s="140">
        <f t="shared" si="2"/>
        <v>895</v>
      </c>
      <c r="N35" s="140">
        <f t="shared" si="3"/>
        <v>2777.5</v>
      </c>
      <c r="O35" s="141">
        <f t="shared" si="4"/>
        <v>895</v>
      </c>
      <c r="P35" s="139">
        <f t="shared" si="5"/>
        <v>1245</v>
      </c>
      <c r="Q35" s="139">
        <f t="shared" si="6"/>
        <v>1345</v>
      </c>
      <c r="R35" s="142">
        <f t="shared" si="7"/>
        <v>1.077125E-5</v>
      </c>
      <c r="S35" s="143">
        <f t="shared" si="8"/>
        <v>1077.125</v>
      </c>
      <c r="T35" s="130">
        <f t="shared" si="9"/>
        <v>699.11666666666667</v>
      </c>
    </row>
    <row r="36" spans="1:20" x14ac:dyDescent="0.25">
      <c r="A36" s="139">
        <f>'[2]AFORO-Boy.-Calle 69B'!C49</f>
        <v>1300</v>
      </c>
      <c r="B36" s="139">
        <f>'[2]AFORO-Boy.-Calle 69B'!D49</f>
        <v>1315</v>
      </c>
      <c r="C36" s="228"/>
      <c r="D36" s="140">
        <f>SUM('Movimiento N-S 1 Y 1B'!D35+'Movimiento N-S 1 Y 1B'!D95+'Movimiento N-S 1 Y 1B'!D155+'Movimiento N-S 1 Y 1B'!D215+'Movimiento N-S 1 Y 1B'!D275)</f>
        <v>247</v>
      </c>
      <c r="E36" s="140">
        <f>SUM('Movimiento N-S 1 Y 1B'!E35+'Movimiento N-S 1 Y 1B'!E95+'Movimiento N-S 1 Y 1B'!E155+'Movimiento N-S 1 Y 1B'!E215+'Movimiento N-S 1 Y 1B'!E275)</f>
        <v>61</v>
      </c>
      <c r="F36" s="140">
        <f>SUM('Movimiento N-S 1 Y 1B'!F35+'Movimiento N-S 1 Y 1B'!F95+'Movimiento N-S 1 Y 1B'!F155+'Movimiento N-S 1 Y 1B'!F215+'Movimiento N-S 1 Y 1B'!F275)</f>
        <v>112</v>
      </c>
      <c r="G36" s="140">
        <f>SUM('Movimiento N-S 1 Y 1B'!G35+'Movimiento N-S 1 Y 1B'!G95+'Movimiento N-S 1 Y 1B'!G155+'Movimiento N-S 1 Y 1B'!G215+'Movimiento N-S 1 Y 1B'!G275)</f>
        <v>70</v>
      </c>
      <c r="H36" s="140">
        <f t="shared" si="1"/>
        <v>490</v>
      </c>
      <c r="I36" s="140">
        <f>D36*'[2]AFORO-Boy.-Calle 69B'!$C$3</f>
        <v>247</v>
      </c>
      <c r="J36" s="140">
        <f>E36*'[2]AFORO-Boy.-Calle 69B'!$C$5</f>
        <v>122</v>
      </c>
      <c r="K36" s="140">
        <f>F36*'[2]AFORO-Boy.-Calle 69B'!$C$9</f>
        <v>280</v>
      </c>
      <c r="L36" s="140">
        <f>G36*'[2]AFORO-Boy.-Calle 69B'!$C$11</f>
        <v>35</v>
      </c>
      <c r="M36" s="140">
        <f t="shared" si="2"/>
        <v>684</v>
      </c>
      <c r="N36" s="140">
        <f t="shared" si="3"/>
        <v>2583.5</v>
      </c>
      <c r="O36" s="141">
        <f t="shared" si="4"/>
        <v>701</v>
      </c>
      <c r="P36" s="139">
        <f t="shared" si="5"/>
        <v>1300</v>
      </c>
      <c r="Q36" s="139">
        <f t="shared" si="6"/>
        <v>1400</v>
      </c>
      <c r="R36" s="142">
        <f t="shared" si="7"/>
        <v>1.077125E-5</v>
      </c>
      <c r="S36" s="143">
        <f t="shared" si="8"/>
        <v>1077.125</v>
      </c>
      <c r="T36" s="130">
        <f t="shared" si="9"/>
        <v>699.11666666666667</v>
      </c>
    </row>
    <row r="37" spans="1:20" x14ac:dyDescent="0.25">
      <c r="A37" s="139">
        <f>'[2]AFORO-Boy.-Calle 69B'!C50</f>
        <v>1315</v>
      </c>
      <c r="B37" s="139">
        <f>'[2]AFORO-Boy.-Calle 69B'!D50</f>
        <v>1330</v>
      </c>
      <c r="C37" s="228"/>
      <c r="D37" s="140">
        <f>SUM('Movimiento N-S 1 Y 1B'!D36+'Movimiento N-S 1 Y 1B'!D96+'Movimiento N-S 1 Y 1B'!D156+'Movimiento N-S 1 Y 1B'!D216+'Movimiento N-S 1 Y 1B'!D276)</f>
        <v>319</v>
      </c>
      <c r="E37" s="140">
        <f>SUM('Movimiento N-S 1 Y 1B'!E36+'Movimiento N-S 1 Y 1B'!E96+'Movimiento N-S 1 Y 1B'!E156+'Movimiento N-S 1 Y 1B'!E216+'Movimiento N-S 1 Y 1B'!E276)</f>
        <v>45</v>
      </c>
      <c r="F37" s="140">
        <f>SUM('Movimiento N-S 1 Y 1B'!F36+'Movimiento N-S 1 Y 1B'!F96+'Movimiento N-S 1 Y 1B'!F156+'Movimiento N-S 1 Y 1B'!F216+'Movimiento N-S 1 Y 1B'!F276)</f>
        <v>68</v>
      </c>
      <c r="G37" s="140">
        <f>SUM('Movimiento N-S 1 Y 1B'!G36+'Movimiento N-S 1 Y 1B'!G96+'Movimiento N-S 1 Y 1B'!G156+'Movimiento N-S 1 Y 1B'!G216+'Movimiento N-S 1 Y 1B'!G276)</f>
        <v>89</v>
      </c>
      <c r="H37" s="140">
        <f t="shared" si="1"/>
        <v>521</v>
      </c>
      <c r="I37" s="140">
        <f>D37*'[2]AFORO-Boy.-Calle 69B'!$C$3</f>
        <v>319</v>
      </c>
      <c r="J37" s="140">
        <f>E37*'[2]AFORO-Boy.-Calle 69B'!$C$5</f>
        <v>90</v>
      </c>
      <c r="K37" s="140">
        <f>F37*'[2]AFORO-Boy.-Calle 69B'!$C$9</f>
        <v>170</v>
      </c>
      <c r="L37" s="140">
        <f>G37*'[2]AFORO-Boy.-Calle 69B'!$C$11</f>
        <v>44.5</v>
      </c>
      <c r="M37" s="140">
        <f t="shared" si="2"/>
        <v>623.5</v>
      </c>
      <c r="N37" s="140">
        <f t="shared" si="3"/>
        <v>2376.5</v>
      </c>
      <c r="O37" s="141">
        <f t="shared" si="4"/>
        <v>701</v>
      </c>
      <c r="P37" s="139">
        <f t="shared" si="5"/>
        <v>1315</v>
      </c>
      <c r="Q37" s="139">
        <f t="shared" si="6"/>
        <v>1415</v>
      </c>
      <c r="R37" s="142">
        <f t="shared" si="7"/>
        <v>1.077125E-5</v>
      </c>
      <c r="S37" s="143">
        <f t="shared" si="8"/>
        <v>1077.125</v>
      </c>
      <c r="T37" s="130">
        <f t="shared" si="9"/>
        <v>699.11666666666667</v>
      </c>
    </row>
    <row r="38" spans="1:20" x14ac:dyDescent="0.25">
      <c r="A38" s="139">
        <f>'[2]AFORO-Boy.-Calle 69B'!C51</f>
        <v>1330</v>
      </c>
      <c r="B38" s="139">
        <f>'[2]AFORO-Boy.-Calle 69B'!D51</f>
        <v>1345</v>
      </c>
      <c r="C38" s="228"/>
      <c r="D38" s="140">
        <f>SUM('Movimiento N-S 1 Y 1B'!D37+'Movimiento N-S 1 Y 1B'!D97+'Movimiento N-S 1 Y 1B'!D157+'Movimiento N-S 1 Y 1B'!D217+'Movimiento N-S 1 Y 1B'!D277)</f>
        <v>236</v>
      </c>
      <c r="E38" s="140">
        <f>SUM('Movimiento N-S 1 Y 1B'!E37+'Movimiento N-S 1 Y 1B'!E97+'Movimiento N-S 1 Y 1B'!E157+'Movimiento N-S 1 Y 1B'!E217+'Movimiento N-S 1 Y 1B'!E277)</f>
        <v>58</v>
      </c>
      <c r="F38" s="140">
        <f>SUM('Movimiento N-S 1 Y 1B'!F37+'Movimiento N-S 1 Y 1B'!F97+'Movimiento N-S 1 Y 1B'!F157+'Movimiento N-S 1 Y 1B'!F217+'Movimiento N-S 1 Y 1B'!F277)</f>
        <v>79</v>
      </c>
      <c r="G38" s="140">
        <f>SUM('Movimiento N-S 1 Y 1B'!G37+'Movimiento N-S 1 Y 1B'!G97+'Movimiento N-S 1 Y 1B'!G157+'Movimiento N-S 1 Y 1B'!G217+'Movimiento N-S 1 Y 1B'!G277)</f>
        <v>51</v>
      </c>
      <c r="H38" s="140">
        <f t="shared" si="1"/>
        <v>424</v>
      </c>
      <c r="I38" s="140">
        <f>D38*'[2]AFORO-Boy.-Calle 69B'!$C$3</f>
        <v>236</v>
      </c>
      <c r="J38" s="140">
        <f>E38*'[2]AFORO-Boy.-Calle 69B'!$C$5</f>
        <v>116</v>
      </c>
      <c r="K38" s="140">
        <f>F38*'[2]AFORO-Boy.-Calle 69B'!$C$9</f>
        <v>197.5</v>
      </c>
      <c r="L38" s="140">
        <f>G38*'[2]AFORO-Boy.-Calle 69B'!$C$11</f>
        <v>25.5</v>
      </c>
      <c r="M38" s="140">
        <f t="shared" si="2"/>
        <v>575</v>
      </c>
      <c r="N38" s="140">
        <f t="shared" si="3"/>
        <v>2215</v>
      </c>
      <c r="O38" s="141">
        <f t="shared" si="4"/>
        <v>701</v>
      </c>
      <c r="P38" s="139">
        <f t="shared" si="5"/>
        <v>1330</v>
      </c>
      <c r="Q38" s="139">
        <f t="shared" si="6"/>
        <v>1430</v>
      </c>
      <c r="R38" s="142">
        <f t="shared" si="7"/>
        <v>1.077125E-5</v>
      </c>
      <c r="S38" s="143">
        <f t="shared" si="8"/>
        <v>1077.125</v>
      </c>
      <c r="T38" s="130">
        <f t="shared" si="9"/>
        <v>699.11666666666667</v>
      </c>
    </row>
    <row r="39" spans="1:20" x14ac:dyDescent="0.25">
      <c r="A39" s="139">
        <f>'[2]AFORO-Boy.-Calle 69B'!C52</f>
        <v>1345</v>
      </c>
      <c r="B39" s="139">
        <f>'[2]AFORO-Boy.-Calle 69B'!D52</f>
        <v>1400</v>
      </c>
      <c r="C39" s="228"/>
      <c r="D39" s="140">
        <f>SUM('Movimiento N-S 1 Y 1B'!D38+'Movimiento N-S 1 Y 1B'!D98+'Movimiento N-S 1 Y 1B'!D158+'Movimiento N-S 1 Y 1B'!D218+'Movimiento N-S 1 Y 1B'!D278)</f>
        <v>329</v>
      </c>
      <c r="E39" s="140">
        <f>SUM('Movimiento N-S 1 Y 1B'!E38+'Movimiento N-S 1 Y 1B'!E98+'Movimiento N-S 1 Y 1B'!E158+'Movimiento N-S 1 Y 1B'!E218+'Movimiento N-S 1 Y 1B'!E278)</f>
        <v>73</v>
      </c>
      <c r="F39" s="140">
        <f>SUM('Movimiento N-S 1 Y 1B'!F38+'Movimiento N-S 1 Y 1B'!F98+'Movimiento N-S 1 Y 1B'!F158+'Movimiento N-S 1 Y 1B'!F218+'Movimiento N-S 1 Y 1B'!F278)</f>
        <v>76</v>
      </c>
      <c r="G39" s="140">
        <f>SUM('Movimiento N-S 1 Y 1B'!G38+'Movimiento N-S 1 Y 1B'!G98+'Movimiento N-S 1 Y 1B'!G158+'Movimiento N-S 1 Y 1B'!G218+'Movimiento N-S 1 Y 1B'!G278)</f>
        <v>72</v>
      </c>
      <c r="H39" s="140">
        <f t="shared" si="1"/>
        <v>550</v>
      </c>
      <c r="I39" s="140">
        <f>D39*'[2]AFORO-Boy.-Calle 69B'!$C$3</f>
        <v>329</v>
      </c>
      <c r="J39" s="140">
        <f>E39*'[2]AFORO-Boy.-Calle 69B'!$C$5</f>
        <v>146</v>
      </c>
      <c r="K39" s="140">
        <f>F39*'[2]AFORO-Boy.-Calle 69B'!$C$9</f>
        <v>190</v>
      </c>
      <c r="L39" s="140">
        <f>G39*'[2]AFORO-Boy.-Calle 69B'!$C$11</f>
        <v>36</v>
      </c>
      <c r="M39" s="140">
        <f t="shared" si="2"/>
        <v>701</v>
      </c>
      <c r="N39" s="140">
        <f t="shared" si="3"/>
        <v>2161.5</v>
      </c>
      <c r="O39" s="141">
        <f t="shared" si="4"/>
        <v>701</v>
      </c>
      <c r="P39" s="139">
        <f t="shared" si="5"/>
        <v>1345</v>
      </c>
      <c r="Q39" s="139">
        <f t="shared" si="6"/>
        <v>1445</v>
      </c>
      <c r="R39" s="142">
        <f t="shared" si="7"/>
        <v>1.077125E-5</v>
      </c>
      <c r="S39" s="143">
        <f t="shared" si="8"/>
        <v>1077.125</v>
      </c>
      <c r="T39" s="130">
        <f t="shared" si="9"/>
        <v>699.11666666666667</v>
      </c>
    </row>
    <row r="40" spans="1:20" x14ac:dyDescent="0.25">
      <c r="A40" s="139">
        <f>'[2]AFORO-Boy.-Calle 69B'!C53</f>
        <v>1400</v>
      </c>
      <c r="B40" s="139">
        <f>'[2]AFORO-Boy.-Calle 69B'!D53</f>
        <v>1415</v>
      </c>
      <c r="C40" s="228"/>
      <c r="D40" s="140">
        <f>SUM('Movimiento N-S 1 Y 1B'!D39+'Movimiento N-S 1 Y 1B'!D99+'Movimiento N-S 1 Y 1B'!D159+'Movimiento N-S 1 Y 1B'!D219+'Movimiento N-S 1 Y 1B'!D279)</f>
        <v>198</v>
      </c>
      <c r="E40" s="140">
        <f>SUM('Movimiento N-S 1 Y 1B'!E39+'Movimiento N-S 1 Y 1B'!E99+'Movimiento N-S 1 Y 1B'!E159+'Movimiento N-S 1 Y 1B'!E219+'Movimiento N-S 1 Y 1B'!E279)</f>
        <v>48</v>
      </c>
      <c r="F40" s="140">
        <f>SUM('Movimiento N-S 1 Y 1B'!F39+'Movimiento N-S 1 Y 1B'!F99+'Movimiento N-S 1 Y 1B'!F159+'Movimiento N-S 1 Y 1B'!F219+'Movimiento N-S 1 Y 1B'!F279)</f>
        <v>66</v>
      </c>
      <c r="G40" s="140">
        <f>SUM('Movimiento N-S 1 Y 1B'!G39+'Movimiento N-S 1 Y 1B'!G99+'Movimiento N-S 1 Y 1B'!G159+'Movimiento N-S 1 Y 1B'!G219+'Movimiento N-S 1 Y 1B'!G279)</f>
        <v>36</v>
      </c>
      <c r="H40" s="140">
        <f t="shared" si="1"/>
        <v>348</v>
      </c>
      <c r="I40" s="140">
        <f>D40*'[2]AFORO-Boy.-Calle 69B'!$C$3</f>
        <v>198</v>
      </c>
      <c r="J40" s="140">
        <f>E40*'[2]AFORO-Boy.-Calle 69B'!$C$5</f>
        <v>96</v>
      </c>
      <c r="K40" s="140">
        <f>F40*'[2]AFORO-Boy.-Calle 69B'!$C$9</f>
        <v>165</v>
      </c>
      <c r="L40" s="140">
        <f>G40*'[2]AFORO-Boy.-Calle 69B'!$C$11</f>
        <v>18</v>
      </c>
      <c r="M40" s="140">
        <f t="shared" si="2"/>
        <v>477</v>
      </c>
      <c r="N40" s="140">
        <f t="shared" si="3"/>
        <v>2010.5</v>
      </c>
      <c r="O40" s="141">
        <f t="shared" si="4"/>
        <v>550</v>
      </c>
      <c r="P40" s="139">
        <f t="shared" si="5"/>
        <v>1400</v>
      </c>
      <c r="Q40" s="139">
        <f t="shared" si="6"/>
        <v>1500</v>
      </c>
      <c r="R40" s="142">
        <f t="shared" si="7"/>
        <v>1.077125E-5</v>
      </c>
      <c r="S40" s="143">
        <f t="shared" si="8"/>
        <v>1077.125</v>
      </c>
      <c r="T40" s="130">
        <f t="shared" si="9"/>
        <v>699.11666666666667</v>
      </c>
    </row>
    <row r="41" spans="1:20" x14ac:dyDescent="0.25">
      <c r="A41" s="139">
        <f>'[2]AFORO-Boy.-Calle 69B'!C54</f>
        <v>1415</v>
      </c>
      <c r="B41" s="139">
        <f>'[2]AFORO-Boy.-Calle 69B'!D54</f>
        <v>1430</v>
      </c>
      <c r="C41" s="228"/>
      <c r="D41" s="140">
        <f>SUM('Movimiento N-S 1 Y 1B'!D40+'Movimiento N-S 1 Y 1B'!D100+'Movimiento N-S 1 Y 1B'!D160+'Movimiento N-S 1 Y 1B'!D220+'Movimiento N-S 1 Y 1B'!D280)</f>
        <v>237</v>
      </c>
      <c r="E41" s="140">
        <f>SUM('Movimiento N-S 1 Y 1B'!E40+'Movimiento N-S 1 Y 1B'!E100+'Movimiento N-S 1 Y 1B'!E160+'Movimiento N-S 1 Y 1B'!E220+'Movimiento N-S 1 Y 1B'!E280)</f>
        <v>32</v>
      </c>
      <c r="F41" s="140">
        <f>SUM('Movimiento N-S 1 Y 1B'!F40+'Movimiento N-S 1 Y 1B'!F100+'Movimiento N-S 1 Y 1B'!F160+'Movimiento N-S 1 Y 1B'!F220+'Movimiento N-S 1 Y 1B'!F280)</f>
        <v>54</v>
      </c>
      <c r="G41" s="140">
        <f>SUM('Movimiento N-S 1 Y 1B'!G40+'Movimiento N-S 1 Y 1B'!G100+'Movimiento N-S 1 Y 1B'!G160+'Movimiento N-S 1 Y 1B'!G220+'Movimiento N-S 1 Y 1B'!G280)</f>
        <v>52</v>
      </c>
      <c r="H41" s="140">
        <f t="shared" si="1"/>
        <v>375</v>
      </c>
      <c r="I41" s="140">
        <f>D41*'[2]AFORO-Boy.-Calle 69B'!$C$3</f>
        <v>237</v>
      </c>
      <c r="J41" s="140">
        <f>E41*'[2]AFORO-Boy.-Calle 69B'!$C$5</f>
        <v>64</v>
      </c>
      <c r="K41" s="140">
        <f>F41*'[2]AFORO-Boy.-Calle 69B'!$C$9</f>
        <v>135</v>
      </c>
      <c r="L41" s="140">
        <f>G41*'[2]AFORO-Boy.-Calle 69B'!$C$11</f>
        <v>26</v>
      </c>
      <c r="M41" s="140">
        <f t="shared" si="2"/>
        <v>462</v>
      </c>
      <c r="N41" s="140">
        <f t="shared" si="3"/>
        <v>2209</v>
      </c>
      <c r="O41" s="141">
        <f t="shared" si="4"/>
        <v>675.5</v>
      </c>
      <c r="P41" s="139">
        <f t="shared" si="5"/>
        <v>1415</v>
      </c>
      <c r="Q41" s="139">
        <f t="shared" si="6"/>
        <v>1515</v>
      </c>
      <c r="R41" s="142">
        <f t="shared" si="7"/>
        <v>1.077125E-5</v>
      </c>
      <c r="S41" s="143">
        <f t="shared" si="8"/>
        <v>1077.125</v>
      </c>
      <c r="T41" s="130">
        <f t="shared" si="9"/>
        <v>699.11666666666667</v>
      </c>
    </row>
    <row r="42" spans="1:20" x14ac:dyDescent="0.25">
      <c r="A42" s="139">
        <f>'[2]AFORO-Boy.-Calle 69B'!C55</f>
        <v>1430</v>
      </c>
      <c r="B42" s="139">
        <f>'[2]AFORO-Boy.-Calle 69B'!D55</f>
        <v>1445</v>
      </c>
      <c r="C42" s="228"/>
      <c r="D42" s="140">
        <f>SUM('Movimiento N-S 1 Y 1B'!D41+'Movimiento N-S 1 Y 1B'!D101+'Movimiento N-S 1 Y 1B'!D161+'Movimiento N-S 1 Y 1B'!D221+'Movimiento N-S 1 Y 1B'!D281)</f>
        <v>240</v>
      </c>
      <c r="E42" s="140">
        <f>SUM('Movimiento N-S 1 Y 1B'!E41+'Movimiento N-S 1 Y 1B'!E101+'Movimiento N-S 1 Y 1B'!E161+'Movimiento N-S 1 Y 1B'!E221+'Movimiento N-S 1 Y 1B'!E281)</f>
        <v>45</v>
      </c>
      <c r="F42" s="140">
        <f>SUM('Movimiento N-S 1 Y 1B'!F41+'Movimiento N-S 1 Y 1B'!F101+'Movimiento N-S 1 Y 1B'!F161+'Movimiento N-S 1 Y 1B'!F221+'Movimiento N-S 1 Y 1B'!F281)</f>
        <v>65</v>
      </c>
      <c r="G42" s="140">
        <f>SUM('Movimiento N-S 1 Y 1B'!G41+'Movimiento N-S 1 Y 1B'!G101+'Movimiento N-S 1 Y 1B'!G161+'Movimiento N-S 1 Y 1B'!G221+'Movimiento N-S 1 Y 1B'!G281)</f>
        <v>58</v>
      </c>
      <c r="H42" s="140">
        <f t="shared" si="1"/>
        <v>408</v>
      </c>
      <c r="I42" s="140">
        <f>D42*'[2]AFORO-Boy.-Calle 69B'!$C$3</f>
        <v>240</v>
      </c>
      <c r="J42" s="140">
        <f>E42*'[2]AFORO-Boy.-Calle 69B'!$C$5</f>
        <v>90</v>
      </c>
      <c r="K42" s="140">
        <f>F42*'[2]AFORO-Boy.-Calle 69B'!$C$9</f>
        <v>162.5</v>
      </c>
      <c r="L42" s="140">
        <f>G42*'[2]AFORO-Boy.-Calle 69B'!$C$11</f>
        <v>29</v>
      </c>
      <c r="M42" s="140">
        <f t="shared" si="2"/>
        <v>521.5</v>
      </c>
      <c r="N42" s="140">
        <f t="shared" si="3"/>
        <v>2466.5</v>
      </c>
      <c r="O42" s="141">
        <f t="shared" si="4"/>
        <v>719.5</v>
      </c>
      <c r="P42" s="139">
        <f t="shared" si="5"/>
        <v>1430</v>
      </c>
      <c r="Q42" s="139">
        <f t="shared" si="6"/>
        <v>1530</v>
      </c>
      <c r="R42" s="142">
        <f t="shared" si="7"/>
        <v>1.077125E-5</v>
      </c>
      <c r="S42" s="143">
        <f t="shared" si="8"/>
        <v>1077.125</v>
      </c>
      <c r="T42" s="130">
        <f t="shared" si="9"/>
        <v>699.11666666666667</v>
      </c>
    </row>
    <row r="43" spans="1:20" x14ac:dyDescent="0.25">
      <c r="A43" s="139">
        <f>'[2]AFORO-Boy.-Calle 69B'!C56</f>
        <v>1445</v>
      </c>
      <c r="B43" s="139">
        <f>'[2]AFORO-Boy.-Calle 69B'!D56</f>
        <v>1500</v>
      </c>
      <c r="C43" s="228"/>
      <c r="D43" s="140">
        <f>SUM('Movimiento N-S 1 Y 1B'!D42+'Movimiento N-S 1 Y 1B'!D102+'Movimiento N-S 1 Y 1B'!D162+'Movimiento N-S 1 Y 1B'!D222+'Movimiento N-S 1 Y 1B'!D282)</f>
        <v>263</v>
      </c>
      <c r="E43" s="140">
        <f>SUM('Movimiento N-S 1 Y 1B'!E42+'Movimiento N-S 1 Y 1B'!E102+'Movimiento N-S 1 Y 1B'!E162+'Movimiento N-S 1 Y 1B'!E222+'Movimiento N-S 1 Y 1B'!E282)</f>
        <v>36</v>
      </c>
      <c r="F43" s="140">
        <f>SUM('Movimiento N-S 1 Y 1B'!F42+'Movimiento N-S 1 Y 1B'!F102+'Movimiento N-S 1 Y 1B'!F162+'Movimiento N-S 1 Y 1B'!F222+'Movimiento N-S 1 Y 1B'!F282)</f>
        <v>75</v>
      </c>
      <c r="G43" s="140">
        <f>SUM('Movimiento N-S 1 Y 1B'!G42+'Movimiento N-S 1 Y 1B'!G102+'Movimiento N-S 1 Y 1B'!G162+'Movimiento N-S 1 Y 1B'!G222+'Movimiento N-S 1 Y 1B'!G282)</f>
        <v>55</v>
      </c>
      <c r="H43" s="140">
        <f t="shared" si="1"/>
        <v>429</v>
      </c>
      <c r="I43" s="140">
        <f>D43*'[2]AFORO-Boy.-Calle 69B'!$C$3</f>
        <v>263</v>
      </c>
      <c r="J43" s="140">
        <f>E43*'[2]AFORO-Boy.-Calle 69B'!$C$5</f>
        <v>72</v>
      </c>
      <c r="K43" s="140">
        <f>F43*'[2]AFORO-Boy.-Calle 69B'!$C$9</f>
        <v>187.5</v>
      </c>
      <c r="L43" s="140">
        <f>G43*'[2]AFORO-Boy.-Calle 69B'!$C$11</f>
        <v>27.5</v>
      </c>
      <c r="M43" s="140">
        <f t="shared" si="2"/>
        <v>550</v>
      </c>
      <c r="N43" s="140">
        <f t="shared" si="3"/>
        <v>2590.5</v>
      </c>
      <c r="O43" s="141">
        <f t="shared" si="4"/>
        <v>719.5</v>
      </c>
      <c r="P43" s="139">
        <f t="shared" si="5"/>
        <v>1445</v>
      </c>
      <c r="Q43" s="139">
        <f t="shared" si="6"/>
        <v>1545</v>
      </c>
      <c r="R43" s="142">
        <f t="shared" si="7"/>
        <v>1.077125E-5</v>
      </c>
      <c r="S43" s="143">
        <f t="shared" si="8"/>
        <v>1077.125</v>
      </c>
      <c r="T43" s="130">
        <f t="shared" si="9"/>
        <v>699.11666666666667</v>
      </c>
    </row>
    <row r="44" spans="1:20" x14ac:dyDescent="0.25">
      <c r="A44" s="139">
        <f>'[2]AFORO-Boy.-Calle 69B'!C57</f>
        <v>1500</v>
      </c>
      <c r="B44" s="139">
        <f>'[2]AFORO-Boy.-Calle 69B'!D57</f>
        <v>1515</v>
      </c>
      <c r="C44" s="228"/>
      <c r="D44" s="140">
        <f>SUM('Movimiento N-S 1 Y 1B'!D43+'Movimiento N-S 1 Y 1B'!D103+'Movimiento N-S 1 Y 1B'!D163+'Movimiento N-S 1 Y 1B'!D223+'Movimiento N-S 1 Y 1B'!D283)</f>
        <v>273</v>
      </c>
      <c r="E44" s="140">
        <f>SUM('Movimiento N-S 1 Y 1B'!E43+'Movimiento N-S 1 Y 1B'!E103+'Movimiento N-S 1 Y 1B'!E163+'Movimiento N-S 1 Y 1B'!E223+'Movimiento N-S 1 Y 1B'!E283)</f>
        <v>59</v>
      </c>
      <c r="F44" s="140">
        <f>SUM('Movimiento N-S 1 Y 1B'!F43+'Movimiento N-S 1 Y 1B'!F103+'Movimiento N-S 1 Y 1B'!F163+'Movimiento N-S 1 Y 1B'!F223+'Movimiento N-S 1 Y 1B'!F283)</f>
        <v>98</v>
      </c>
      <c r="G44" s="140">
        <f>SUM('Movimiento N-S 1 Y 1B'!G43+'Movimiento N-S 1 Y 1B'!G103+'Movimiento N-S 1 Y 1B'!G163+'Movimiento N-S 1 Y 1B'!G223+'Movimiento N-S 1 Y 1B'!G283)</f>
        <v>79</v>
      </c>
      <c r="H44" s="140">
        <f t="shared" si="1"/>
        <v>509</v>
      </c>
      <c r="I44" s="140">
        <f>D44*'[2]AFORO-Boy.-Calle 69B'!$C$3</f>
        <v>273</v>
      </c>
      <c r="J44" s="140">
        <f>E44*'[2]AFORO-Boy.-Calle 69B'!$C$5</f>
        <v>118</v>
      </c>
      <c r="K44" s="140">
        <f>F44*'[2]AFORO-Boy.-Calle 69B'!$C$9</f>
        <v>245</v>
      </c>
      <c r="L44" s="140">
        <f>G44*'[2]AFORO-Boy.-Calle 69B'!$C$11</f>
        <v>39.5</v>
      </c>
      <c r="M44" s="140">
        <f t="shared" si="2"/>
        <v>675.5</v>
      </c>
      <c r="N44" s="140">
        <f t="shared" si="3"/>
        <v>2664</v>
      </c>
      <c r="O44" s="141">
        <f t="shared" si="4"/>
        <v>719.5</v>
      </c>
      <c r="P44" s="139">
        <f t="shared" si="5"/>
        <v>1500</v>
      </c>
      <c r="Q44" s="139">
        <f t="shared" si="6"/>
        <v>1600</v>
      </c>
      <c r="R44" s="142">
        <f t="shared" si="7"/>
        <v>1.077125E-5</v>
      </c>
      <c r="S44" s="143">
        <f t="shared" si="8"/>
        <v>1077.125</v>
      </c>
      <c r="T44" s="130">
        <f t="shared" si="9"/>
        <v>699.11666666666667</v>
      </c>
    </row>
    <row r="45" spans="1:20" x14ac:dyDescent="0.25">
      <c r="A45" s="139">
        <f>'[2]AFORO-Boy.-Calle 69B'!C58</f>
        <v>1515</v>
      </c>
      <c r="B45" s="139">
        <f>'[2]AFORO-Boy.-Calle 69B'!D58</f>
        <v>1530</v>
      </c>
      <c r="C45" s="228"/>
      <c r="D45" s="140">
        <f>SUM('Movimiento N-S 1 Y 1B'!D44+'Movimiento N-S 1 Y 1B'!D104+'Movimiento N-S 1 Y 1B'!D164+'Movimiento N-S 1 Y 1B'!D224+'Movimiento N-S 1 Y 1B'!D284)</f>
        <v>320</v>
      </c>
      <c r="E45" s="140">
        <f>SUM('Movimiento N-S 1 Y 1B'!E44+'Movimiento N-S 1 Y 1B'!E104+'Movimiento N-S 1 Y 1B'!E164+'Movimiento N-S 1 Y 1B'!E224+'Movimiento N-S 1 Y 1B'!E284)</f>
        <v>72</v>
      </c>
      <c r="F45" s="140">
        <f>SUM('Movimiento N-S 1 Y 1B'!F44+'Movimiento N-S 1 Y 1B'!F104+'Movimiento N-S 1 Y 1B'!F164+'Movimiento N-S 1 Y 1B'!F224+'Movimiento N-S 1 Y 1B'!F284)</f>
        <v>85</v>
      </c>
      <c r="G45" s="140">
        <f>SUM('Movimiento N-S 1 Y 1B'!G44+'Movimiento N-S 1 Y 1B'!G104+'Movimiento N-S 1 Y 1B'!G164+'Movimiento N-S 1 Y 1B'!G224+'Movimiento N-S 1 Y 1B'!G284)</f>
        <v>86</v>
      </c>
      <c r="H45" s="140">
        <f t="shared" si="1"/>
        <v>563</v>
      </c>
      <c r="I45" s="140">
        <f>D45*'[2]AFORO-Boy.-Calle 69B'!$C$3</f>
        <v>320</v>
      </c>
      <c r="J45" s="140">
        <f>E45*'[2]AFORO-Boy.-Calle 69B'!$C$5</f>
        <v>144</v>
      </c>
      <c r="K45" s="140">
        <f>F45*'[2]AFORO-Boy.-Calle 69B'!$C$9</f>
        <v>212.5</v>
      </c>
      <c r="L45" s="140">
        <f>G45*'[2]AFORO-Boy.-Calle 69B'!$C$11</f>
        <v>43</v>
      </c>
      <c r="M45" s="140">
        <f t="shared" si="2"/>
        <v>719.5</v>
      </c>
      <c r="N45" s="140">
        <f t="shared" si="3"/>
        <v>2501</v>
      </c>
      <c r="O45" s="141">
        <f t="shared" si="4"/>
        <v>719.5</v>
      </c>
      <c r="P45" s="139">
        <f t="shared" si="5"/>
        <v>1515</v>
      </c>
      <c r="Q45" s="139">
        <f t="shared" si="6"/>
        <v>1615</v>
      </c>
      <c r="R45" s="142">
        <f t="shared" si="7"/>
        <v>1.077125E-5</v>
      </c>
      <c r="S45" s="143">
        <f t="shared" si="8"/>
        <v>1077.125</v>
      </c>
      <c r="T45" s="130">
        <f t="shared" si="9"/>
        <v>699.11666666666667</v>
      </c>
    </row>
    <row r="46" spans="1:20" x14ac:dyDescent="0.25">
      <c r="A46" s="139">
        <f>'[2]AFORO-Boy.-Calle 69B'!C59</f>
        <v>1530</v>
      </c>
      <c r="B46" s="139">
        <f>'[2]AFORO-Boy.-Calle 69B'!D59</f>
        <v>1545</v>
      </c>
      <c r="C46" s="228"/>
      <c r="D46" s="140">
        <f>SUM('Movimiento N-S 1 Y 1B'!D45+'Movimiento N-S 1 Y 1B'!D105+'Movimiento N-S 1 Y 1B'!D165+'Movimiento N-S 1 Y 1B'!D225+'Movimiento N-S 1 Y 1B'!D285)</f>
        <v>264</v>
      </c>
      <c r="E46" s="140">
        <f>SUM('Movimiento N-S 1 Y 1B'!E45+'Movimiento N-S 1 Y 1B'!E105+'Movimiento N-S 1 Y 1B'!E165+'Movimiento N-S 1 Y 1B'!E225+'Movimiento N-S 1 Y 1B'!E285)</f>
        <v>77</v>
      </c>
      <c r="F46" s="140">
        <f>SUM('Movimiento N-S 1 Y 1B'!F45+'Movimiento N-S 1 Y 1B'!F105+'Movimiento N-S 1 Y 1B'!F165+'Movimiento N-S 1 Y 1B'!F225+'Movimiento N-S 1 Y 1B'!F285)</f>
        <v>80</v>
      </c>
      <c r="G46" s="140">
        <f>SUM('Movimiento N-S 1 Y 1B'!G45+'Movimiento N-S 1 Y 1B'!G105+'Movimiento N-S 1 Y 1B'!G165+'Movimiento N-S 1 Y 1B'!G225+'Movimiento N-S 1 Y 1B'!G285)</f>
        <v>55</v>
      </c>
      <c r="H46" s="140">
        <f t="shared" si="1"/>
        <v>476</v>
      </c>
      <c r="I46" s="140">
        <f>D46*'[2]AFORO-Boy.-Calle 69B'!$C$3</f>
        <v>264</v>
      </c>
      <c r="J46" s="140">
        <f>E46*'[2]AFORO-Boy.-Calle 69B'!$C$5</f>
        <v>154</v>
      </c>
      <c r="K46" s="140">
        <f>F46*'[2]AFORO-Boy.-Calle 69B'!$C$9</f>
        <v>200</v>
      </c>
      <c r="L46" s="140">
        <f>G46*'[2]AFORO-Boy.-Calle 69B'!$C$11</f>
        <v>27.5</v>
      </c>
      <c r="M46" s="140">
        <f t="shared" si="2"/>
        <v>645.5</v>
      </c>
      <c r="N46" s="140">
        <f t="shared" si="3"/>
        <v>2287.5</v>
      </c>
      <c r="O46" s="141">
        <f t="shared" si="4"/>
        <v>645.5</v>
      </c>
      <c r="P46" s="139">
        <f t="shared" si="5"/>
        <v>1530</v>
      </c>
      <c r="Q46" s="139">
        <f t="shared" si="6"/>
        <v>1630</v>
      </c>
      <c r="R46" s="142">
        <f t="shared" si="7"/>
        <v>1.077125E-5</v>
      </c>
      <c r="S46" s="143">
        <f t="shared" si="8"/>
        <v>1077.125</v>
      </c>
      <c r="T46" s="130">
        <f t="shared" si="9"/>
        <v>699.11666666666667</v>
      </c>
    </row>
    <row r="47" spans="1:20" x14ac:dyDescent="0.25">
      <c r="A47" s="139">
        <f>'[2]AFORO-Boy.-Calle 69B'!C60</f>
        <v>1545</v>
      </c>
      <c r="B47" s="139">
        <f>'[2]AFORO-Boy.-Calle 69B'!D60</f>
        <v>1600</v>
      </c>
      <c r="C47" s="228"/>
      <c r="D47" s="140">
        <f>SUM('Movimiento N-S 1 Y 1B'!D46+'Movimiento N-S 1 Y 1B'!D106+'Movimiento N-S 1 Y 1B'!D166+'Movimiento N-S 1 Y 1B'!D226+'Movimiento N-S 1 Y 1B'!D286)</f>
        <v>300</v>
      </c>
      <c r="E47" s="140">
        <f>SUM('Movimiento N-S 1 Y 1B'!E46+'Movimiento N-S 1 Y 1B'!E106+'Movimiento N-S 1 Y 1B'!E166+'Movimiento N-S 1 Y 1B'!E226+'Movimiento N-S 1 Y 1B'!E286)</f>
        <v>55</v>
      </c>
      <c r="F47" s="140">
        <f>SUM('Movimiento N-S 1 Y 1B'!F46+'Movimiento N-S 1 Y 1B'!F106+'Movimiento N-S 1 Y 1B'!F166+'Movimiento N-S 1 Y 1B'!F226+'Movimiento N-S 1 Y 1B'!F286)</f>
        <v>71</v>
      </c>
      <c r="G47" s="140">
        <f>SUM('Movimiento N-S 1 Y 1B'!G46+'Movimiento N-S 1 Y 1B'!G106+'Movimiento N-S 1 Y 1B'!G166+'Movimiento N-S 1 Y 1B'!G226+'Movimiento N-S 1 Y 1B'!G286)</f>
        <v>72</v>
      </c>
      <c r="H47" s="140">
        <f t="shared" si="1"/>
        <v>498</v>
      </c>
      <c r="I47" s="140">
        <f>D47*'[2]AFORO-Boy.-Calle 69B'!$C$3</f>
        <v>300</v>
      </c>
      <c r="J47" s="140">
        <f>E47*'[2]AFORO-Boy.-Calle 69B'!$C$5</f>
        <v>110</v>
      </c>
      <c r="K47" s="140">
        <f>F47*'[2]AFORO-Boy.-Calle 69B'!$C$9</f>
        <v>177.5</v>
      </c>
      <c r="L47" s="140">
        <f>G47*'[2]AFORO-Boy.-Calle 69B'!$C$11</f>
        <v>36</v>
      </c>
      <c r="M47" s="140">
        <f t="shared" si="2"/>
        <v>623.5</v>
      </c>
      <c r="N47" s="140">
        <f t="shared" si="3"/>
        <v>2246</v>
      </c>
      <c r="O47" s="141">
        <f t="shared" si="4"/>
        <v>623.5</v>
      </c>
      <c r="P47" s="139">
        <f t="shared" si="5"/>
        <v>1545</v>
      </c>
      <c r="Q47" s="139">
        <f t="shared" si="6"/>
        <v>1645</v>
      </c>
      <c r="R47" s="142">
        <f t="shared" si="7"/>
        <v>1.077125E-5</v>
      </c>
      <c r="S47" s="143">
        <f t="shared" si="8"/>
        <v>1077.125</v>
      </c>
      <c r="T47" s="130">
        <f t="shared" si="9"/>
        <v>699.11666666666667</v>
      </c>
    </row>
    <row r="48" spans="1:20" x14ac:dyDescent="0.25">
      <c r="A48" s="139">
        <f>'[2]AFORO-Boy.-Calle 69B'!C61</f>
        <v>1600</v>
      </c>
      <c r="B48" s="139">
        <f>'[2]AFORO-Boy.-Calle 69B'!D61</f>
        <v>1615</v>
      </c>
      <c r="C48" s="228"/>
      <c r="D48" s="140">
        <f>SUM('Movimiento N-S 1 Y 1B'!D47+'Movimiento N-S 1 Y 1B'!D107+'Movimiento N-S 1 Y 1B'!D167+'Movimiento N-S 1 Y 1B'!D227+'Movimiento N-S 1 Y 1B'!D287)</f>
        <v>251</v>
      </c>
      <c r="E48" s="140">
        <f>SUM('Movimiento N-S 1 Y 1B'!E47+'Movimiento N-S 1 Y 1B'!E107+'Movimiento N-S 1 Y 1B'!E167+'Movimiento N-S 1 Y 1B'!E227+'Movimiento N-S 1 Y 1B'!E287)</f>
        <v>41</v>
      </c>
      <c r="F48" s="140">
        <f>SUM('Movimiento N-S 1 Y 1B'!F47+'Movimiento N-S 1 Y 1B'!F107+'Movimiento N-S 1 Y 1B'!F167+'Movimiento N-S 1 Y 1B'!F227+'Movimiento N-S 1 Y 1B'!F287)</f>
        <v>63</v>
      </c>
      <c r="G48" s="140">
        <f>SUM('Movimiento N-S 1 Y 1B'!G47+'Movimiento N-S 1 Y 1B'!G107+'Movimiento N-S 1 Y 1B'!G167+'Movimiento N-S 1 Y 1B'!G227+'Movimiento N-S 1 Y 1B'!G287)</f>
        <v>44</v>
      </c>
      <c r="H48" s="140">
        <f t="shared" si="1"/>
        <v>399</v>
      </c>
      <c r="I48" s="140">
        <f>D48*'[2]AFORO-Boy.-Calle 69B'!$C$3</f>
        <v>251</v>
      </c>
      <c r="J48" s="140">
        <f>E48*'[2]AFORO-Boy.-Calle 69B'!$C$5</f>
        <v>82</v>
      </c>
      <c r="K48" s="140">
        <f>F48*'[2]AFORO-Boy.-Calle 69B'!$C$9</f>
        <v>157.5</v>
      </c>
      <c r="L48" s="140">
        <f>G48*'[2]AFORO-Boy.-Calle 69B'!$C$11</f>
        <v>22</v>
      </c>
      <c r="M48" s="140">
        <f t="shared" si="2"/>
        <v>512.5</v>
      </c>
      <c r="N48" s="140">
        <f t="shared" si="3"/>
        <v>2115</v>
      </c>
      <c r="O48" s="141">
        <f t="shared" si="4"/>
        <v>604</v>
      </c>
      <c r="P48" s="139">
        <f t="shared" si="5"/>
        <v>1600</v>
      </c>
      <c r="Q48" s="139">
        <f t="shared" si="6"/>
        <v>1700</v>
      </c>
      <c r="R48" s="142">
        <f t="shared" si="7"/>
        <v>1.077125E-5</v>
      </c>
      <c r="S48" s="143">
        <f t="shared" si="8"/>
        <v>1077.125</v>
      </c>
      <c r="T48" s="130">
        <f t="shared" si="9"/>
        <v>699.11666666666667</v>
      </c>
    </row>
    <row r="49" spans="1:20" x14ac:dyDescent="0.25">
      <c r="A49" s="139">
        <f>'[2]AFORO-Boy.-Calle 69B'!C62</f>
        <v>1615</v>
      </c>
      <c r="B49" s="139">
        <f>'[2]AFORO-Boy.-Calle 69B'!D62</f>
        <v>1630</v>
      </c>
      <c r="C49" s="228"/>
      <c r="D49" s="140">
        <f>SUM('Movimiento N-S 1 Y 1B'!D48+'Movimiento N-S 1 Y 1B'!D108+'Movimiento N-S 1 Y 1B'!D168+'Movimiento N-S 1 Y 1B'!D228+'Movimiento N-S 1 Y 1B'!D288)</f>
        <v>225</v>
      </c>
      <c r="E49" s="140">
        <f>SUM('Movimiento N-S 1 Y 1B'!E48+'Movimiento N-S 1 Y 1B'!E108+'Movimiento N-S 1 Y 1B'!E168+'Movimiento N-S 1 Y 1B'!E228+'Movimiento N-S 1 Y 1B'!E288)</f>
        <v>49</v>
      </c>
      <c r="F49" s="140">
        <f>SUM('Movimiento N-S 1 Y 1B'!F48+'Movimiento N-S 1 Y 1B'!F108+'Movimiento N-S 1 Y 1B'!F168+'Movimiento N-S 1 Y 1B'!F228+'Movimiento N-S 1 Y 1B'!F288)</f>
        <v>64</v>
      </c>
      <c r="G49" s="140">
        <f>SUM('Movimiento N-S 1 Y 1B'!G48+'Movimiento N-S 1 Y 1B'!G108+'Movimiento N-S 1 Y 1B'!G168+'Movimiento N-S 1 Y 1B'!G228+'Movimiento N-S 1 Y 1B'!G288)</f>
        <v>46</v>
      </c>
      <c r="H49" s="140">
        <f t="shared" si="1"/>
        <v>384</v>
      </c>
      <c r="I49" s="140">
        <f>D49*'[2]AFORO-Boy.-Calle 69B'!$C$3</f>
        <v>225</v>
      </c>
      <c r="J49" s="140">
        <f>E49*'[2]AFORO-Boy.-Calle 69B'!$C$5</f>
        <v>98</v>
      </c>
      <c r="K49" s="140">
        <f>F49*'[2]AFORO-Boy.-Calle 69B'!$C$9</f>
        <v>160</v>
      </c>
      <c r="L49" s="140">
        <f>G49*'[2]AFORO-Boy.-Calle 69B'!$C$11</f>
        <v>23</v>
      </c>
      <c r="M49" s="140">
        <f t="shared" si="2"/>
        <v>506</v>
      </c>
      <c r="N49" s="140">
        <f t="shared" si="3"/>
        <v>2108</v>
      </c>
      <c r="O49" s="141">
        <f t="shared" si="4"/>
        <v>604</v>
      </c>
      <c r="P49" s="139">
        <f t="shared" si="5"/>
        <v>1615</v>
      </c>
      <c r="Q49" s="139">
        <f t="shared" si="6"/>
        <v>1715</v>
      </c>
      <c r="R49" s="142">
        <f t="shared" si="7"/>
        <v>1.077125E-5</v>
      </c>
      <c r="S49" s="143">
        <f t="shared" si="8"/>
        <v>1077.125</v>
      </c>
      <c r="T49" s="130">
        <f t="shared" si="9"/>
        <v>699.11666666666667</v>
      </c>
    </row>
    <row r="50" spans="1:20" x14ac:dyDescent="0.25">
      <c r="A50" s="139">
        <f>'[2]AFORO-Boy.-Calle 69B'!C63</f>
        <v>1630</v>
      </c>
      <c r="B50" s="139">
        <f>'[2]AFORO-Boy.-Calle 69B'!D63</f>
        <v>1645</v>
      </c>
      <c r="C50" s="228"/>
      <c r="D50" s="140">
        <f>SUM('Movimiento N-S 1 Y 1B'!D49+'Movimiento N-S 1 Y 1B'!D109+'Movimiento N-S 1 Y 1B'!D169+'Movimiento N-S 1 Y 1B'!D229+'Movimiento N-S 1 Y 1B'!D289)</f>
        <v>220</v>
      </c>
      <c r="E50" s="140">
        <f>SUM('Movimiento N-S 1 Y 1B'!E49+'Movimiento N-S 1 Y 1B'!E109+'Movimiento N-S 1 Y 1B'!E169+'Movimiento N-S 1 Y 1B'!E229+'Movimiento N-S 1 Y 1B'!E289)</f>
        <v>66</v>
      </c>
      <c r="F50" s="140">
        <f>SUM('Movimiento N-S 1 Y 1B'!F49+'Movimiento N-S 1 Y 1B'!F109+'Movimiento N-S 1 Y 1B'!F169+'Movimiento N-S 1 Y 1B'!F229+'Movimiento N-S 1 Y 1B'!F289)</f>
        <v>91</v>
      </c>
      <c r="G50" s="140">
        <f>SUM('Movimiento N-S 1 Y 1B'!G49+'Movimiento N-S 1 Y 1B'!G109+'Movimiento N-S 1 Y 1B'!G169+'Movimiento N-S 1 Y 1B'!G229+'Movimiento N-S 1 Y 1B'!G289)</f>
        <v>49</v>
      </c>
      <c r="H50" s="140">
        <f t="shared" si="1"/>
        <v>426</v>
      </c>
      <c r="I50" s="140">
        <f>D50*'[2]AFORO-Boy.-Calle 69B'!$C$3</f>
        <v>220</v>
      </c>
      <c r="J50" s="140">
        <f>E50*'[2]AFORO-Boy.-Calle 69B'!$C$5</f>
        <v>132</v>
      </c>
      <c r="K50" s="140">
        <f>F50*'[2]AFORO-Boy.-Calle 69B'!$C$9</f>
        <v>227.5</v>
      </c>
      <c r="L50" s="140">
        <f>G50*'[2]AFORO-Boy.-Calle 69B'!$C$11</f>
        <v>24.5</v>
      </c>
      <c r="M50" s="140">
        <f t="shared" si="2"/>
        <v>604</v>
      </c>
      <c r="N50" s="140">
        <f t="shared" si="3"/>
        <v>2183.5</v>
      </c>
      <c r="O50" s="141">
        <f t="shared" si="4"/>
        <v>604</v>
      </c>
      <c r="P50" s="139">
        <f t="shared" si="5"/>
        <v>1630</v>
      </c>
      <c r="Q50" s="139">
        <f t="shared" si="6"/>
        <v>1730</v>
      </c>
      <c r="R50" s="142">
        <f t="shared" si="7"/>
        <v>1.077125E-5</v>
      </c>
      <c r="S50" s="143">
        <f t="shared" si="8"/>
        <v>1077.125</v>
      </c>
      <c r="T50" s="130">
        <f t="shared" si="9"/>
        <v>699.11666666666667</v>
      </c>
    </row>
    <row r="51" spans="1:20" x14ac:dyDescent="0.25">
      <c r="A51" s="139">
        <f>'[2]AFORO-Boy.-Calle 69B'!C64</f>
        <v>1645</v>
      </c>
      <c r="B51" s="139">
        <f>'[2]AFORO-Boy.-Calle 69B'!D64</f>
        <v>1700</v>
      </c>
      <c r="C51" s="228"/>
      <c r="D51" s="140">
        <f>SUM('Movimiento N-S 1 Y 1B'!D50+'Movimiento N-S 1 Y 1B'!D110+'Movimiento N-S 1 Y 1B'!D170+'Movimiento N-S 1 Y 1B'!D230+'Movimiento N-S 1 Y 1B'!D290)</f>
        <v>242</v>
      </c>
      <c r="E51" s="140">
        <f>SUM('Movimiento N-S 1 Y 1B'!E50+'Movimiento N-S 1 Y 1B'!E110+'Movimiento N-S 1 Y 1B'!E170+'Movimiento N-S 1 Y 1B'!E230+'Movimiento N-S 1 Y 1B'!E290)</f>
        <v>37</v>
      </c>
      <c r="F51" s="140">
        <f>SUM('Movimiento N-S 1 Y 1B'!F50+'Movimiento N-S 1 Y 1B'!F110+'Movimiento N-S 1 Y 1B'!F170+'Movimiento N-S 1 Y 1B'!F230+'Movimiento N-S 1 Y 1B'!F290)</f>
        <v>53</v>
      </c>
      <c r="G51" s="140">
        <f>SUM('Movimiento N-S 1 Y 1B'!G50+'Movimiento N-S 1 Y 1B'!G110+'Movimiento N-S 1 Y 1B'!G170+'Movimiento N-S 1 Y 1B'!G230+'Movimiento N-S 1 Y 1B'!G290)</f>
        <v>88</v>
      </c>
      <c r="H51" s="140">
        <f t="shared" si="1"/>
        <v>420</v>
      </c>
      <c r="I51" s="140">
        <f>D51*'[2]AFORO-Boy.-Calle 69B'!$C$3</f>
        <v>242</v>
      </c>
      <c r="J51" s="140">
        <f>E51*'[2]AFORO-Boy.-Calle 69B'!$C$5</f>
        <v>74</v>
      </c>
      <c r="K51" s="140">
        <f>F51*'[2]AFORO-Boy.-Calle 69B'!$C$9</f>
        <v>132.5</v>
      </c>
      <c r="L51" s="140">
        <f>G51*'[2]AFORO-Boy.-Calle 69B'!$C$11</f>
        <v>44</v>
      </c>
      <c r="M51" s="140">
        <f t="shared" si="2"/>
        <v>492.5</v>
      </c>
      <c r="N51" s="140">
        <f t="shared" si="3"/>
        <v>2239.5</v>
      </c>
      <c r="O51" s="141">
        <f t="shared" si="4"/>
        <v>660</v>
      </c>
      <c r="P51" s="139">
        <f t="shared" si="5"/>
        <v>1645</v>
      </c>
      <c r="Q51" s="139">
        <f t="shared" si="6"/>
        <v>1745</v>
      </c>
      <c r="R51" s="142">
        <f t="shared" si="7"/>
        <v>1.077125E-5</v>
      </c>
      <c r="S51" s="143">
        <f t="shared" si="8"/>
        <v>1077.125</v>
      </c>
      <c r="T51" s="130">
        <f t="shared" si="9"/>
        <v>699.11666666666667</v>
      </c>
    </row>
    <row r="52" spans="1:20" x14ac:dyDescent="0.25">
      <c r="A52" s="139">
        <f>'[2]AFORO-Boy.-Calle 69B'!C65</f>
        <v>1700</v>
      </c>
      <c r="B52" s="139">
        <f>'[2]AFORO-Boy.-Calle 69B'!D65</f>
        <v>1715</v>
      </c>
      <c r="C52" s="228"/>
      <c r="D52" s="140">
        <f>SUM('Movimiento N-S 1 Y 1B'!D51+'Movimiento N-S 1 Y 1B'!D111+'Movimiento N-S 1 Y 1B'!D171+'Movimiento N-S 1 Y 1B'!D231+'Movimiento N-S 1 Y 1B'!D291)</f>
        <v>235</v>
      </c>
      <c r="E52" s="140">
        <f>SUM('Movimiento N-S 1 Y 1B'!E51+'Movimiento N-S 1 Y 1B'!E111+'Movimiento N-S 1 Y 1B'!E171+'Movimiento N-S 1 Y 1B'!E231+'Movimiento N-S 1 Y 1B'!E291)</f>
        <v>37</v>
      </c>
      <c r="F52" s="140">
        <f>SUM('Movimiento N-S 1 Y 1B'!F51+'Movimiento N-S 1 Y 1B'!F111+'Movimiento N-S 1 Y 1B'!F171+'Movimiento N-S 1 Y 1B'!F231+'Movimiento N-S 1 Y 1B'!F291)</f>
        <v>60</v>
      </c>
      <c r="G52" s="140">
        <f>SUM('Movimiento N-S 1 Y 1B'!G51+'Movimiento N-S 1 Y 1B'!G111+'Movimiento N-S 1 Y 1B'!G171+'Movimiento N-S 1 Y 1B'!G231+'Movimiento N-S 1 Y 1B'!G291)</f>
        <v>93</v>
      </c>
      <c r="H52" s="140">
        <f t="shared" si="1"/>
        <v>425</v>
      </c>
      <c r="I52" s="140">
        <f>D52*'[2]AFORO-Boy.-Calle 69B'!$C$3</f>
        <v>235</v>
      </c>
      <c r="J52" s="140">
        <f>E52*'[2]AFORO-Boy.-Calle 69B'!$C$5</f>
        <v>74</v>
      </c>
      <c r="K52" s="140">
        <f>F52*'[2]AFORO-Boy.-Calle 69B'!$C$9</f>
        <v>150</v>
      </c>
      <c r="L52" s="140">
        <f>G52*'[2]AFORO-Boy.-Calle 69B'!$C$11</f>
        <v>46.5</v>
      </c>
      <c r="M52" s="140">
        <f t="shared" si="2"/>
        <v>505.5</v>
      </c>
      <c r="N52" s="140">
        <f t="shared" si="3"/>
        <v>2241.5</v>
      </c>
      <c r="O52" s="141">
        <f t="shared" si="4"/>
        <v>660</v>
      </c>
      <c r="P52" s="139">
        <f t="shared" si="5"/>
        <v>1700</v>
      </c>
      <c r="Q52" s="139">
        <f t="shared" si="6"/>
        <v>1800</v>
      </c>
      <c r="R52" s="142">
        <f t="shared" si="7"/>
        <v>1.077125E-5</v>
      </c>
      <c r="S52" s="143">
        <f t="shared" si="8"/>
        <v>1077.125</v>
      </c>
      <c r="T52" s="130">
        <f t="shared" si="9"/>
        <v>699.11666666666667</v>
      </c>
    </row>
    <row r="53" spans="1:20" x14ac:dyDescent="0.25">
      <c r="A53" s="139">
        <f>'[2]AFORO-Boy.-Calle 69B'!C66</f>
        <v>1715</v>
      </c>
      <c r="B53" s="139">
        <f>'[2]AFORO-Boy.-Calle 69B'!D66</f>
        <v>1730</v>
      </c>
      <c r="C53" s="228"/>
      <c r="D53" s="140">
        <f>SUM('Movimiento N-S 1 Y 1B'!D52+'Movimiento N-S 1 Y 1B'!D112+'Movimiento N-S 1 Y 1B'!D172+'Movimiento N-S 1 Y 1B'!D232+'Movimiento N-S 1 Y 1B'!D292)</f>
        <v>263</v>
      </c>
      <c r="E53" s="140">
        <f>SUM('Movimiento N-S 1 Y 1B'!E52+'Movimiento N-S 1 Y 1B'!E112+'Movimiento N-S 1 Y 1B'!E172+'Movimiento N-S 1 Y 1B'!E232+'Movimiento N-S 1 Y 1B'!E292)</f>
        <v>49</v>
      </c>
      <c r="F53" s="140">
        <f>SUM('Movimiento N-S 1 Y 1B'!F52+'Movimiento N-S 1 Y 1B'!F112+'Movimiento N-S 1 Y 1B'!F172+'Movimiento N-S 1 Y 1B'!F232+'Movimiento N-S 1 Y 1B'!F292)</f>
        <v>61</v>
      </c>
      <c r="G53" s="140">
        <f>SUM('Movimiento N-S 1 Y 1B'!G52+'Movimiento N-S 1 Y 1B'!G112+'Movimiento N-S 1 Y 1B'!G172+'Movimiento N-S 1 Y 1B'!G232+'Movimiento N-S 1 Y 1B'!G292)</f>
        <v>136</v>
      </c>
      <c r="H53" s="140">
        <f t="shared" si="1"/>
        <v>509</v>
      </c>
      <c r="I53" s="140">
        <f>D53*'[2]AFORO-Boy.-Calle 69B'!$C$3</f>
        <v>263</v>
      </c>
      <c r="J53" s="140">
        <f>E53*'[2]AFORO-Boy.-Calle 69B'!$C$5</f>
        <v>98</v>
      </c>
      <c r="K53" s="140">
        <f>F53*'[2]AFORO-Boy.-Calle 69B'!$C$9</f>
        <v>152.5</v>
      </c>
      <c r="L53" s="140">
        <f>G53*'[2]AFORO-Boy.-Calle 69B'!$C$11</f>
        <v>68</v>
      </c>
      <c r="M53" s="140">
        <f t="shared" si="2"/>
        <v>581.5</v>
      </c>
      <c r="N53" s="140">
        <f t="shared" si="3"/>
        <v>2302</v>
      </c>
      <c r="O53" s="141">
        <f t="shared" si="4"/>
        <v>660</v>
      </c>
      <c r="P53" s="139">
        <f t="shared" si="5"/>
        <v>1715</v>
      </c>
      <c r="Q53" s="139">
        <f t="shared" si="6"/>
        <v>1815</v>
      </c>
      <c r="R53" s="142">
        <f t="shared" si="7"/>
        <v>1.077125E-5</v>
      </c>
      <c r="S53" s="143">
        <f t="shared" si="8"/>
        <v>1077.125</v>
      </c>
      <c r="T53" s="130">
        <f t="shared" si="9"/>
        <v>699.11666666666667</v>
      </c>
    </row>
    <row r="54" spans="1:20" x14ac:dyDescent="0.25">
      <c r="A54" s="139">
        <f>'[2]AFORO-Boy.-Calle 69B'!C67</f>
        <v>1730</v>
      </c>
      <c r="B54" s="139">
        <f>'[2]AFORO-Boy.-Calle 69B'!D67</f>
        <v>1745</v>
      </c>
      <c r="C54" s="228"/>
      <c r="D54" s="140">
        <f>SUM('Movimiento N-S 1 Y 1B'!D53+'Movimiento N-S 1 Y 1B'!D113+'Movimiento N-S 1 Y 1B'!D173+'Movimiento N-S 1 Y 1B'!D233+'Movimiento N-S 1 Y 1B'!D293)</f>
        <v>294</v>
      </c>
      <c r="E54" s="140">
        <f>SUM('Movimiento N-S 1 Y 1B'!E53+'Movimiento N-S 1 Y 1B'!E113+'Movimiento N-S 1 Y 1B'!E173+'Movimiento N-S 1 Y 1B'!E233+'Movimiento N-S 1 Y 1B'!E293)</f>
        <v>49</v>
      </c>
      <c r="F54" s="140">
        <f>SUM('Movimiento N-S 1 Y 1B'!F53+'Movimiento N-S 1 Y 1B'!F113+'Movimiento N-S 1 Y 1B'!F173+'Movimiento N-S 1 Y 1B'!F233+'Movimiento N-S 1 Y 1B'!F293)</f>
        <v>69</v>
      </c>
      <c r="G54" s="140">
        <f>SUM('Movimiento N-S 1 Y 1B'!G53+'Movimiento N-S 1 Y 1B'!G113+'Movimiento N-S 1 Y 1B'!G173+'Movimiento N-S 1 Y 1B'!G233+'Movimiento N-S 1 Y 1B'!G293)</f>
        <v>191</v>
      </c>
      <c r="H54" s="140">
        <f t="shared" si="1"/>
        <v>603</v>
      </c>
      <c r="I54" s="140">
        <f>D54*'[2]AFORO-Boy.-Calle 69B'!$C$3</f>
        <v>294</v>
      </c>
      <c r="J54" s="140">
        <f>E54*'[2]AFORO-Boy.-Calle 69B'!$C$5</f>
        <v>98</v>
      </c>
      <c r="K54" s="140">
        <f>F54*'[2]AFORO-Boy.-Calle 69B'!$C$9</f>
        <v>172.5</v>
      </c>
      <c r="L54" s="140">
        <f>G54*'[2]AFORO-Boy.-Calle 69B'!$C$11</f>
        <v>95.5</v>
      </c>
      <c r="M54" s="140">
        <f t="shared" si="2"/>
        <v>660</v>
      </c>
      <c r="N54" s="140">
        <f t="shared" si="3"/>
        <v>2288.5</v>
      </c>
      <c r="O54" s="141">
        <f t="shared" si="4"/>
        <v>660</v>
      </c>
      <c r="P54" s="139">
        <f t="shared" si="5"/>
        <v>1730</v>
      </c>
      <c r="Q54" s="139">
        <f t="shared" si="6"/>
        <v>1830</v>
      </c>
      <c r="R54" s="142">
        <f t="shared" si="7"/>
        <v>1.077125E-5</v>
      </c>
      <c r="S54" s="143">
        <f t="shared" si="8"/>
        <v>1077.125</v>
      </c>
      <c r="T54" s="130">
        <f t="shared" si="9"/>
        <v>699.11666666666667</v>
      </c>
    </row>
    <row r="55" spans="1:20" x14ac:dyDescent="0.25">
      <c r="A55" s="139">
        <f>'[2]AFORO-Boy.-Calle 69B'!C68</f>
        <v>1745</v>
      </c>
      <c r="B55" s="139">
        <f>'[2]AFORO-Boy.-Calle 69B'!D68</f>
        <v>1800</v>
      </c>
      <c r="C55" s="228"/>
      <c r="D55" s="140">
        <f>SUM('Movimiento N-S 1 Y 1B'!D54+'Movimiento N-S 1 Y 1B'!D114+'Movimiento N-S 1 Y 1B'!D174+'Movimiento N-S 1 Y 1B'!D234+'Movimiento N-S 1 Y 1B'!D294)</f>
        <v>202</v>
      </c>
      <c r="E55" s="140">
        <f>SUM('Movimiento N-S 1 Y 1B'!E54+'Movimiento N-S 1 Y 1B'!E114+'Movimiento N-S 1 Y 1B'!E174+'Movimiento N-S 1 Y 1B'!E234+'Movimiento N-S 1 Y 1B'!E294)</f>
        <v>55</v>
      </c>
      <c r="F55" s="140">
        <f>SUM('Movimiento N-S 1 Y 1B'!F54+'Movimiento N-S 1 Y 1B'!F114+'Movimiento N-S 1 Y 1B'!F174+'Movimiento N-S 1 Y 1B'!F234+'Movimiento N-S 1 Y 1B'!F294)</f>
        <v>55</v>
      </c>
      <c r="G55" s="140">
        <f>SUM('Movimiento N-S 1 Y 1B'!G54+'Movimiento N-S 1 Y 1B'!G114+'Movimiento N-S 1 Y 1B'!G174+'Movimiento N-S 1 Y 1B'!G234+'Movimiento N-S 1 Y 1B'!G294)</f>
        <v>90</v>
      </c>
      <c r="H55" s="140">
        <f t="shared" si="1"/>
        <v>402</v>
      </c>
      <c r="I55" s="140">
        <f>D55*'[2]AFORO-Boy.-Calle 69B'!$C$3</f>
        <v>202</v>
      </c>
      <c r="J55" s="140">
        <f>E55*'[2]AFORO-Boy.-Calle 69B'!$C$5</f>
        <v>110</v>
      </c>
      <c r="K55" s="140">
        <f>F55*'[2]AFORO-Boy.-Calle 69B'!$C$9</f>
        <v>137.5</v>
      </c>
      <c r="L55" s="140">
        <f>G55*'[2]AFORO-Boy.-Calle 69B'!$C$11</f>
        <v>45</v>
      </c>
      <c r="M55" s="140">
        <f t="shared" si="2"/>
        <v>494.5</v>
      </c>
      <c r="N55" s="140">
        <f t="shared" si="3"/>
        <v>2088.5</v>
      </c>
      <c r="O55" s="141">
        <f t="shared" si="4"/>
        <v>568</v>
      </c>
      <c r="P55" s="139">
        <f t="shared" si="5"/>
        <v>1745</v>
      </c>
      <c r="Q55" s="139">
        <f t="shared" si="6"/>
        <v>1845</v>
      </c>
      <c r="R55" s="142">
        <f t="shared" si="7"/>
        <v>1.077125E-5</v>
      </c>
      <c r="S55" s="143">
        <f t="shared" si="8"/>
        <v>1077.125</v>
      </c>
      <c r="T55" s="130">
        <f t="shared" si="9"/>
        <v>699.11666666666667</v>
      </c>
    </row>
    <row r="56" spans="1:20" x14ac:dyDescent="0.25">
      <c r="A56" s="139">
        <f>'[2]AFORO-Boy.-Calle 69B'!C69</f>
        <v>1800</v>
      </c>
      <c r="B56" s="139">
        <f>'[2]AFORO-Boy.-Calle 69B'!D69</f>
        <v>1815</v>
      </c>
      <c r="C56" s="228"/>
      <c r="D56" s="140">
        <f>SUM('Movimiento N-S 1 Y 1B'!D55+'Movimiento N-S 1 Y 1B'!D115+'Movimiento N-S 1 Y 1B'!D175+'Movimiento N-S 1 Y 1B'!D235+'Movimiento N-S 1 Y 1B'!D295)</f>
        <v>195</v>
      </c>
      <c r="E56" s="140">
        <f>SUM('Movimiento N-S 1 Y 1B'!E55+'Movimiento N-S 1 Y 1B'!E115+'Movimiento N-S 1 Y 1B'!E175+'Movimiento N-S 1 Y 1B'!E235+'Movimiento N-S 1 Y 1B'!E295)</f>
        <v>67</v>
      </c>
      <c r="F56" s="140">
        <f>SUM('Movimiento N-S 1 Y 1B'!F55+'Movimiento N-S 1 Y 1B'!F115+'Movimiento N-S 1 Y 1B'!F175+'Movimiento N-S 1 Y 1B'!F235+'Movimiento N-S 1 Y 1B'!F295)</f>
        <v>65</v>
      </c>
      <c r="G56" s="140">
        <f>SUM('Movimiento N-S 1 Y 1B'!G55+'Movimiento N-S 1 Y 1B'!G115+'Movimiento N-S 1 Y 1B'!G175+'Movimiento N-S 1 Y 1B'!G235+'Movimiento N-S 1 Y 1B'!G295)</f>
        <v>149</v>
      </c>
      <c r="H56" s="140">
        <f t="shared" si="1"/>
        <v>476</v>
      </c>
      <c r="I56" s="140">
        <f>D56*'[2]AFORO-Boy.-Calle 69B'!$C$3</f>
        <v>195</v>
      </c>
      <c r="J56" s="140">
        <f>E56*'[2]AFORO-Boy.-Calle 69B'!$C$5</f>
        <v>134</v>
      </c>
      <c r="K56" s="140">
        <f>F56*'[2]AFORO-Boy.-Calle 69B'!$C$9</f>
        <v>162.5</v>
      </c>
      <c r="L56" s="140">
        <f>G56*'[2]AFORO-Boy.-Calle 69B'!$C$11</f>
        <v>74.5</v>
      </c>
      <c r="M56" s="140">
        <f t="shared" si="2"/>
        <v>566</v>
      </c>
      <c r="N56" s="140">
        <f t="shared" si="3"/>
        <v>2092</v>
      </c>
      <c r="O56" s="141">
        <f t="shared" si="4"/>
        <v>568</v>
      </c>
      <c r="P56" s="139">
        <f t="shared" si="5"/>
        <v>1800</v>
      </c>
      <c r="Q56" s="139">
        <f t="shared" si="6"/>
        <v>1900</v>
      </c>
      <c r="R56" s="142">
        <f t="shared" si="7"/>
        <v>1.077125E-5</v>
      </c>
      <c r="S56" s="143">
        <f t="shared" si="8"/>
        <v>1077.125</v>
      </c>
      <c r="T56" s="130">
        <f t="shared" si="9"/>
        <v>699.11666666666667</v>
      </c>
    </row>
    <row r="57" spans="1:20" x14ac:dyDescent="0.25">
      <c r="A57" s="139">
        <f>'[2]AFORO-Boy.-Calle 69B'!C70</f>
        <v>1815</v>
      </c>
      <c r="B57" s="139">
        <f>'[2]AFORO-Boy.-Calle 69B'!D70</f>
        <v>1830</v>
      </c>
      <c r="C57" s="228"/>
      <c r="D57" s="140">
        <f>SUM('Movimiento N-S 1 Y 1B'!D56+'Movimiento N-S 1 Y 1B'!D116+'Movimiento N-S 1 Y 1B'!D176+'Movimiento N-S 1 Y 1B'!D236+'Movimiento N-S 1 Y 1B'!D296)</f>
        <v>200</v>
      </c>
      <c r="E57" s="140">
        <f>SUM('Movimiento N-S 1 Y 1B'!E56+'Movimiento N-S 1 Y 1B'!E116+'Movimiento N-S 1 Y 1B'!E176+'Movimiento N-S 1 Y 1B'!E236+'Movimiento N-S 1 Y 1B'!E296)</f>
        <v>79</v>
      </c>
      <c r="F57" s="140">
        <f>SUM('Movimiento N-S 1 Y 1B'!F56+'Movimiento N-S 1 Y 1B'!F116+'Movimiento N-S 1 Y 1B'!F176+'Movimiento N-S 1 Y 1B'!F236+'Movimiento N-S 1 Y 1B'!F296)</f>
        <v>58</v>
      </c>
      <c r="G57" s="140">
        <f>SUM('Movimiento N-S 1 Y 1B'!G56+'Movimiento N-S 1 Y 1B'!G116+'Movimiento N-S 1 Y 1B'!G176+'Movimiento N-S 1 Y 1B'!G236+'Movimiento N-S 1 Y 1B'!G296)</f>
        <v>130</v>
      </c>
      <c r="H57" s="140">
        <f t="shared" si="1"/>
        <v>467</v>
      </c>
      <c r="I57" s="140">
        <f>D57*'[2]AFORO-Boy.-Calle 69B'!$C$3</f>
        <v>200</v>
      </c>
      <c r="J57" s="140">
        <f>E57*'[2]AFORO-Boy.-Calle 69B'!$C$5</f>
        <v>158</v>
      </c>
      <c r="K57" s="140">
        <f>F57*'[2]AFORO-Boy.-Calle 69B'!$C$9</f>
        <v>145</v>
      </c>
      <c r="L57" s="140">
        <f>G57*'[2]AFORO-Boy.-Calle 69B'!$C$11</f>
        <v>65</v>
      </c>
      <c r="M57" s="140">
        <f t="shared" si="2"/>
        <v>568</v>
      </c>
      <c r="N57" s="140">
        <f t="shared" si="3"/>
        <v>1981.5</v>
      </c>
      <c r="O57" s="141">
        <f t="shared" si="4"/>
        <v>568</v>
      </c>
      <c r="P57" s="139">
        <f t="shared" si="5"/>
        <v>1815</v>
      </c>
      <c r="Q57" s="139">
        <f t="shared" si="6"/>
        <v>1915</v>
      </c>
      <c r="R57" s="142">
        <f t="shared" si="7"/>
        <v>1.077125E-5</v>
      </c>
      <c r="S57" s="143">
        <f t="shared" si="8"/>
        <v>1077.125</v>
      </c>
      <c r="T57" s="130">
        <f t="shared" si="9"/>
        <v>699.11666666666667</v>
      </c>
    </row>
    <row r="58" spans="1:20" x14ac:dyDescent="0.25">
      <c r="A58" s="139">
        <f>'[2]AFORO-Boy.-Calle 69B'!C71</f>
        <v>1830</v>
      </c>
      <c r="B58" s="139">
        <f>'[2]AFORO-Boy.-Calle 69B'!D71</f>
        <v>1845</v>
      </c>
      <c r="C58" s="228"/>
      <c r="D58" s="140">
        <f>SUM('Movimiento N-S 1 Y 1B'!D57+'Movimiento N-S 1 Y 1B'!D117+'Movimiento N-S 1 Y 1B'!D177+'Movimiento N-S 1 Y 1B'!D237+'Movimiento N-S 1 Y 1B'!D297)</f>
        <v>182</v>
      </c>
      <c r="E58" s="140">
        <f>SUM('Movimiento N-S 1 Y 1B'!E57+'Movimiento N-S 1 Y 1B'!E117+'Movimiento N-S 1 Y 1B'!E177+'Movimiento N-S 1 Y 1B'!E237+'Movimiento N-S 1 Y 1B'!E297)</f>
        <v>45</v>
      </c>
      <c r="F58" s="140">
        <f>SUM('Movimiento N-S 1 Y 1B'!F57+'Movimiento N-S 1 Y 1B'!F117+'Movimiento N-S 1 Y 1B'!F177+'Movimiento N-S 1 Y 1B'!F237+'Movimiento N-S 1 Y 1B'!F297)</f>
        <v>50</v>
      </c>
      <c r="G58" s="140">
        <f>SUM('Movimiento N-S 1 Y 1B'!G57+'Movimiento N-S 1 Y 1B'!G117+'Movimiento N-S 1 Y 1B'!G177+'Movimiento N-S 1 Y 1B'!G237+'Movimiento N-S 1 Y 1B'!G297)</f>
        <v>126</v>
      </c>
      <c r="H58" s="140">
        <f t="shared" si="1"/>
        <v>403</v>
      </c>
      <c r="I58" s="140">
        <f>D58*'[2]AFORO-Boy.-Calle 69B'!$C$3</f>
        <v>182</v>
      </c>
      <c r="J58" s="140">
        <f>E58*'[2]AFORO-Boy.-Calle 69B'!$C$5</f>
        <v>90</v>
      </c>
      <c r="K58" s="140">
        <f>F58*'[2]AFORO-Boy.-Calle 69B'!$C$9</f>
        <v>125</v>
      </c>
      <c r="L58" s="140">
        <f>G58*'[2]AFORO-Boy.-Calle 69B'!$C$11</f>
        <v>63</v>
      </c>
      <c r="M58" s="140">
        <f t="shared" si="2"/>
        <v>460</v>
      </c>
      <c r="N58" s="140">
        <f t="shared" si="3"/>
        <v>1855.5</v>
      </c>
      <c r="O58" s="141">
        <f t="shared" si="4"/>
        <v>498</v>
      </c>
      <c r="P58" s="139">
        <f t="shared" si="5"/>
        <v>1830</v>
      </c>
      <c r="Q58" s="139">
        <f t="shared" si="6"/>
        <v>1930</v>
      </c>
      <c r="R58" s="142">
        <f t="shared" si="7"/>
        <v>1.077125E-5</v>
      </c>
      <c r="S58" s="143">
        <f t="shared" si="8"/>
        <v>1077.125</v>
      </c>
      <c r="T58" s="130">
        <f t="shared" si="9"/>
        <v>699.11666666666667</v>
      </c>
    </row>
    <row r="59" spans="1:20" x14ac:dyDescent="0.25">
      <c r="A59" s="139">
        <f>'[2]AFORO-Boy.-Calle 69B'!C72</f>
        <v>1845</v>
      </c>
      <c r="B59" s="139">
        <f>'[2]AFORO-Boy.-Calle 69B'!D72</f>
        <v>1900</v>
      </c>
      <c r="C59" s="228"/>
      <c r="D59" s="140">
        <f>SUM('Movimiento N-S 1 Y 1B'!D58+'Movimiento N-S 1 Y 1B'!D118+'Movimiento N-S 1 Y 1B'!D178+'Movimiento N-S 1 Y 1B'!D238+'Movimiento N-S 1 Y 1B'!D298)</f>
        <v>174</v>
      </c>
      <c r="E59" s="140">
        <f>SUM('Movimiento N-S 1 Y 1B'!E58+'Movimiento N-S 1 Y 1B'!E118+'Movimiento N-S 1 Y 1B'!E178+'Movimiento N-S 1 Y 1B'!E238+'Movimiento N-S 1 Y 1B'!E298)</f>
        <v>68</v>
      </c>
      <c r="F59" s="140">
        <f>SUM('Movimiento N-S 1 Y 1B'!F58+'Movimiento N-S 1 Y 1B'!F118+'Movimiento N-S 1 Y 1B'!F178+'Movimiento N-S 1 Y 1B'!F238+'Movimiento N-S 1 Y 1B'!F298)</f>
        <v>46</v>
      </c>
      <c r="G59" s="140">
        <f>SUM('Movimiento N-S 1 Y 1B'!G58+'Movimiento N-S 1 Y 1B'!G118+'Movimiento N-S 1 Y 1B'!G178+'Movimiento N-S 1 Y 1B'!G238+'Movimiento N-S 1 Y 1B'!G298)</f>
        <v>146</v>
      </c>
      <c r="H59" s="140">
        <f t="shared" si="1"/>
        <v>434</v>
      </c>
      <c r="I59" s="140">
        <f>D59*'[2]AFORO-Boy.-Calle 69B'!$C$3</f>
        <v>174</v>
      </c>
      <c r="J59" s="140">
        <f>E59*'[2]AFORO-Boy.-Calle 69B'!$C$5</f>
        <v>136</v>
      </c>
      <c r="K59" s="140">
        <f>F59*'[2]AFORO-Boy.-Calle 69B'!$C$9</f>
        <v>115</v>
      </c>
      <c r="L59" s="140">
        <f>G59*'[2]AFORO-Boy.-Calle 69B'!$C$11</f>
        <v>73</v>
      </c>
      <c r="M59" s="140">
        <f t="shared" si="2"/>
        <v>498</v>
      </c>
      <c r="N59" s="140">
        <f t="shared" si="3"/>
        <v>1871</v>
      </c>
      <c r="O59" s="141">
        <f t="shared" si="4"/>
        <v>498</v>
      </c>
      <c r="P59" s="139">
        <f t="shared" si="5"/>
        <v>1845</v>
      </c>
      <c r="Q59" s="139">
        <f t="shared" si="6"/>
        <v>1945</v>
      </c>
      <c r="R59" s="142">
        <f t="shared" si="7"/>
        <v>1.077125E-5</v>
      </c>
      <c r="S59" s="143">
        <f t="shared" si="8"/>
        <v>1077.125</v>
      </c>
      <c r="T59" s="130">
        <f t="shared" si="9"/>
        <v>699.11666666666667</v>
      </c>
    </row>
    <row r="60" spans="1:20" x14ac:dyDescent="0.25">
      <c r="A60" s="139">
        <f>'[2]AFORO-Boy.-Calle 69B'!C73</f>
        <v>1900</v>
      </c>
      <c r="B60" s="139">
        <f>'[2]AFORO-Boy.-Calle 69B'!D73</f>
        <v>1915</v>
      </c>
      <c r="C60" s="228"/>
      <c r="D60" s="140">
        <f>SUM('Movimiento N-S 1 Y 1B'!D59+'Movimiento N-S 1 Y 1B'!D119+'Movimiento N-S 1 Y 1B'!D179+'Movimiento N-S 1 Y 1B'!D239+'Movimiento N-S 1 Y 1B'!D299)</f>
        <v>202</v>
      </c>
      <c r="E60" s="140">
        <f>SUM('Movimiento N-S 1 Y 1B'!E59+'Movimiento N-S 1 Y 1B'!E119+'Movimiento N-S 1 Y 1B'!E179+'Movimiento N-S 1 Y 1B'!E239+'Movimiento N-S 1 Y 1B'!E299)</f>
        <v>59</v>
      </c>
      <c r="F60" s="140">
        <f>SUM('Movimiento N-S 1 Y 1B'!F59+'Movimiento N-S 1 Y 1B'!F119+'Movimiento N-S 1 Y 1B'!F179+'Movimiento N-S 1 Y 1B'!F239+'Movimiento N-S 1 Y 1B'!F299)</f>
        <v>33</v>
      </c>
      <c r="G60" s="140">
        <f>SUM('Movimiento N-S 1 Y 1B'!G59+'Movimiento N-S 1 Y 1B'!G119+'Movimiento N-S 1 Y 1B'!G179+'Movimiento N-S 1 Y 1B'!G239+'Movimiento N-S 1 Y 1B'!G299)</f>
        <v>106</v>
      </c>
      <c r="H60" s="140">
        <f t="shared" si="1"/>
        <v>400</v>
      </c>
      <c r="I60" s="140">
        <f>D60*'[2]AFORO-Boy.-Calle 69B'!$C$3</f>
        <v>202</v>
      </c>
      <c r="J60" s="140">
        <f>E60*'[2]AFORO-Boy.-Calle 69B'!$C$5</f>
        <v>118</v>
      </c>
      <c r="K60" s="140">
        <f>F60*'[2]AFORO-Boy.-Calle 69B'!$C$9</f>
        <v>82.5</v>
      </c>
      <c r="L60" s="140">
        <f>G60*'[2]AFORO-Boy.-Calle 69B'!$C$11</f>
        <v>53</v>
      </c>
      <c r="M60" s="140">
        <f t="shared" si="2"/>
        <v>455.5</v>
      </c>
      <c r="N60" s="140">
        <f t="shared" si="3"/>
        <v>1859.5</v>
      </c>
      <c r="O60" s="141">
        <f t="shared" si="4"/>
        <v>486.5</v>
      </c>
      <c r="P60" s="139">
        <f t="shared" si="5"/>
        <v>1900</v>
      </c>
      <c r="Q60" s="139">
        <f t="shared" si="6"/>
        <v>2000</v>
      </c>
      <c r="R60" s="142">
        <f t="shared" si="7"/>
        <v>1.077125E-5</v>
      </c>
      <c r="S60" s="143">
        <f t="shared" si="8"/>
        <v>1077.125</v>
      </c>
      <c r="T60" s="130">
        <f t="shared" si="9"/>
        <v>699.11666666666667</v>
      </c>
    </row>
    <row r="61" spans="1:20" x14ac:dyDescent="0.25">
      <c r="A61" s="139">
        <f>'[2]AFORO-Boy.-Calle 69B'!C74</f>
        <v>1915</v>
      </c>
      <c r="B61" s="139">
        <f>'[2]AFORO-Boy.-Calle 69B'!D74</f>
        <v>1930</v>
      </c>
      <c r="C61" s="228"/>
      <c r="D61" s="140">
        <f>SUM('Movimiento N-S 1 Y 1B'!D60+'Movimiento N-S 1 Y 1B'!D120+'Movimiento N-S 1 Y 1B'!D180+'Movimiento N-S 1 Y 1B'!D240+'Movimiento N-S 1 Y 1B'!D300)</f>
        <v>194</v>
      </c>
      <c r="E61" s="140">
        <f>SUM('Movimiento N-S 1 Y 1B'!E60+'Movimiento N-S 1 Y 1B'!E120+'Movimiento N-S 1 Y 1B'!E180+'Movimiento N-S 1 Y 1B'!E240+'Movimiento N-S 1 Y 1B'!E300)</f>
        <v>60</v>
      </c>
      <c r="F61" s="140">
        <f>SUM('Movimiento N-S 1 Y 1B'!F60+'Movimiento N-S 1 Y 1B'!F120+'Movimiento N-S 1 Y 1B'!F180+'Movimiento N-S 1 Y 1B'!F240+'Movimiento N-S 1 Y 1B'!F300)</f>
        <v>35</v>
      </c>
      <c r="G61" s="140">
        <f>SUM('Movimiento N-S 1 Y 1B'!G60+'Movimiento N-S 1 Y 1B'!G120+'Movimiento N-S 1 Y 1B'!G180+'Movimiento N-S 1 Y 1B'!G240+'Movimiento N-S 1 Y 1B'!G300)</f>
        <v>81</v>
      </c>
      <c r="H61" s="140">
        <f t="shared" si="1"/>
        <v>370</v>
      </c>
      <c r="I61" s="140">
        <f>D61*'[2]AFORO-Boy.-Calle 69B'!$C$3</f>
        <v>194</v>
      </c>
      <c r="J61" s="140">
        <f>E61*'[2]AFORO-Boy.-Calle 69B'!$C$5</f>
        <v>120</v>
      </c>
      <c r="K61" s="140">
        <f>F61*'[2]AFORO-Boy.-Calle 69B'!$C$9</f>
        <v>87.5</v>
      </c>
      <c r="L61" s="140">
        <f>G61*'[2]AFORO-Boy.-Calle 69B'!$C$11</f>
        <v>40.5</v>
      </c>
      <c r="M61" s="140">
        <f t="shared" si="2"/>
        <v>442</v>
      </c>
      <c r="N61" s="140">
        <f t="shared" si="3"/>
        <v>1404</v>
      </c>
      <c r="O61" s="141"/>
      <c r="P61" s="139"/>
      <c r="Q61" s="139"/>
      <c r="R61" s="142"/>
      <c r="S61" s="143">
        <f t="shared" si="8"/>
        <v>1077.125</v>
      </c>
      <c r="T61" s="130">
        <f t="shared" si="9"/>
        <v>699.11666666666667</v>
      </c>
    </row>
    <row r="62" spans="1:20" x14ac:dyDescent="0.25">
      <c r="A62" s="139">
        <f>'[2]AFORO-Boy.-Calle 69B'!C75</f>
        <v>1930</v>
      </c>
      <c r="B62" s="139">
        <f>'[2]AFORO-Boy.-Calle 69B'!D75</f>
        <v>1945</v>
      </c>
      <c r="C62" s="228"/>
      <c r="D62" s="140">
        <f>SUM('Movimiento N-S 1 Y 1B'!D61+'Movimiento N-S 1 Y 1B'!D121+'Movimiento N-S 1 Y 1B'!D181+'Movimiento N-S 1 Y 1B'!D241+'Movimiento N-S 1 Y 1B'!D301)</f>
        <v>185</v>
      </c>
      <c r="E62" s="140">
        <f>SUM('Movimiento N-S 1 Y 1B'!E61+'Movimiento N-S 1 Y 1B'!E121+'Movimiento N-S 1 Y 1B'!E181+'Movimiento N-S 1 Y 1B'!E241+'Movimiento N-S 1 Y 1B'!E301)</f>
        <v>63</v>
      </c>
      <c r="F62" s="140">
        <f>SUM('Movimiento N-S 1 Y 1B'!F61+'Movimiento N-S 1 Y 1B'!F121+'Movimiento N-S 1 Y 1B'!F181+'Movimiento N-S 1 Y 1B'!F241+'Movimiento N-S 1 Y 1B'!F301)</f>
        <v>49</v>
      </c>
      <c r="G62" s="140">
        <f>SUM('Movimiento N-S 1 Y 1B'!G61+'Movimiento N-S 1 Y 1B'!G121+'Movimiento N-S 1 Y 1B'!G181+'Movimiento N-S 1 Y 1B'!G241+'Movimiento N-S 1 Y 1B'!G301)</f>
        <v>84</v>
      </c>
      <c r="H62" s="140">
        <f t="shared" si="1"/>
        <v>381</v>
      </c>
      <c r="I62" s="140">
        <f>D62*'[2]AFORO-Boy.-Calle 69B'!$C$3</f>
        <v>185</v>
      </c>
      <c r="J62" s="140">
        <f>E62*'[2]AFORO-Boy.-Calle 69B'!$C$5</f>
        <v>126</v>
      </c>
      <c r="K62" s="140">
        <f>F62*'[2]AFORO-Boy.-Calle 69B'!$C$9</f>
        <v>122.5</v>
      </c>
      <c r="L62" s="140">
        <f>G62*'[2]AFORO-Boy.-Calle 69B'!$C$11</f>
        <v>42</v>
      </c>
      <c r="M62" s="140">
        <f t="shared" si="2"/>
        <v>475.5</v>
      </c>
      <c r="N62" s="140">
        <f t="shared" si="3"/>
        <v>962</v>
      </c>
      <c r="O62" s="141"/>
      <c r="P62" s="139"/>
      <c r="Q62" s="139"/>
      <c r="R62" s="142"/>
      <c r="S62" s="143">
        <f t="shared" si="8"/>
        <v>1077.125</v>
      </c>
      <c r="T62" s="130">
        <f t="shared" si="9"/>
        <v>699.11666666666667</v>
      </c>
    </row>
    <row r="63" spans="1:20" x14ac:dyDescent="0.25">
      <c r="A63" s="139">
        <f>'[2]AFORO-Boy.-Calle 69B'!C76</f>
        <v>1945</v>
      </c>
      <c r="B63" s="139">
        <f>'[2]AFORO-Boy.-Calle 69B'!D76</f>
        <v>2000</v>
      </c>
      <c r="C63" s="228"/>
      <c r="D63" s="140">
        <f>SUM('Movimiento N-S 1 Y 1B'!D62+'Movimiento N-S 1 Y 1B'!D122+'Movimiento N-S 1 Y 1B'!D182+'Movimiento N-S 1 Y 1B'!D242+'Movimiento N-S 1 Y 1B'!D302)</f>
        <v>181</v>
      </c>
      <c r="E63" s="140">
        <f>SUM('Movimiento N-S 1 Y 1B'!E62+'Movimiento N-S 1 Y 1B'!E122+'Movimiento N-S 1 Y 1B'!E182+'Movimiento N-S 1 Y 1B'!E242+'Movimiento N-S 1 Y 1B'!E302)</f>
        <v>71</v>
      </c>
      <c r="F63" s="140">
        <f>SUM('Movimiento N-S 1 Y 1B'!F62+'Movimiento N-S 1 Y 1B'!F122+'Movimiento N-S 1 Y 1B'!F182+'Movimiento N-S 1 Y 1B'!F242+'Movimiento N-S 1 Y 1B'!F302)</f>
        <v>51</v>
      </c>
      <c r="G63" s="140">
        <f>SUM('Movimiento N-S 1 Y 1B'!G62+'Movimiento N-S 1 Y 1B'!G122+'Movimiento N-S 1 Y 1B'!G182+'Movimiento N-S 1 Y 1B'!G242+'Movimiento N-S 1 Y 1B'!G302)</f>
        <v>72</v>
      </c>
      <c r="H63" s="140">
        <f t="shared" si="1"/>
        <v>375</v>
      </c>
      <c r="I63" s="140">
        <f>D63*'[2]AFORO-Boy.-Calle 69B'!$C$3</f>
        <v>181</v>
      </c>
      <c r="J63" s="140">
        <f>E63*'[2]AFORO-Boy.-Calle 69B'!$C$5</f>
        <v>142</v>
      </c>
      <c r="K63" s="140">
        <f>F63*'[2]AFORO-Boy.-Calle 69B'!$C$9</f>
        <v>127.5</v>
      </c>
      <c r="L63" s="140">
        <f>G63*'[2]AFORO-Boy.-Calle 69B'!$C$11</f>
        <v>36</v>
      </c>
      <c r="M63" s="140">
        <f>SUM(I63:L63)</f>
        <v>486.5</v>
      </c>
      <c r="N63" s="140">
        <f t="shared" si="3"/>
        <v>486.5</v>
      </c>
      <c r="O63" s="141"/>
      <c r="P63" s="139"/>
      <c r="Q63" s="139"/>
      <c r="R63" s="142"/>
      <c r="S63" s="143">
        <f t="shared" si="8"/>
        <v>1077.125</v>
      </c>
      <c r="T63" s="130">
        <f t="shared" si="9"/>
        <v>699.11666666666667</v>
      </c>
    </row>
    <row r="64" spans="1:20" x14ac:dyDescent="0.25">
      <c r="A64" s="160">
        <f>'[2]AFORO-Boy.-Calle 69B'!C77</f>
        <v>500</v>
      </c>
      <c r="B64" s="160">
        <f>'[2]AFORO-Boy.-Calle 69B'!D77</f>
        <v>515</v>
      </c>
      <c r="C64" s="229"/>
      <c r="D64" s="158">
        <f>SUM('Movimiento S-N 2 Y 2B'!D3+'Movimiento S-N 2 Y 2B'!D63+'Movimiento S-N 2 Y 2B'!D123+'Movimiento S-N 2 Y 2B'!D183+'Movimiento S-N 2 Y 2B'!D243)</f>
        <v>0</v>
      </c>
      <c r="E64" s="158">
        <f>SUM('Movimiento S-N 2 Y 2B'!E3+'Movimiento S-N 2 Y 2B'!E63+'Movimiento S-N 2 Y 2B'!E123+'Movimiento S-N 2 Y 2B'!E183+'Movimiento S-N 2 Y 2B'!E243)</f>
        <v>0</v>
      </c>
      <c r="F64" s="158">
        <f>SUM('Movimiento S-N 2 Y 2B'!F3+'Movimiento S-N 2 Y 2B'!F63+'Movimiento S-N 2 Y 2B'!F123+'Movimiento S-N 2 Y 2B'!F183+'Movimiento S-N 2 Y 2B'!F243)</f>
        <v>0</v>
      </c>
      <c r="G64" s="158">
        <f>SUM('Movimiento S-N 2 Y 2B'!G3+'Movimiento S-N 2 Y 2B'!G63+'Movimiento S-N 2 Y 2B'!G123+'Movimiento S-N 2 Y 2B'!G183+'Movimiento S-N 2 Y 2B'!G243)</f>
        <v>0</v>
      </c>
      <c r="H64" s="158">
        <f t="shared" si="1"/>
        <v>0</v>
      </c>
      <c r="I64" s="158">
        <f>D64*'[2]AFORO-Boy.-Calle 69B'!$C$3</f>
        <v>0</v>
      </c>
      <c r="J64" s="158">
        <f>E64*'[2]AFORO-Boy.-Calle 69B'!$C$5</f>
        <v>0</v>
      </c>
      <c r="K64" s="158">
        <f>F64*'[2]AFORO-Boy.-Calle 69B'!$C$9</f>
        <v>0</v>
      </c>
      <c r="L64" s="158">
        <f>G64*'[2]AFORO-Boy.-Calle 69B'!$C$11</f>
        <v>0</v>
      </c>
      <c r="M64" s="158">
        <f t="shared" si="2"/>
        <v>0</v>
      </c>
      <c r="N64" s="158">
        <f t="shared" si="3"/>
        <v>0</v>
      </c>
      <c r="O64" s="159">
        <f t="shared" si="4"/>
        <v>0</v>
      </c>
      <c r="P64" s="160">
        <f t="shared" si="5"/>
        <v>500</v>
      </c>
      <c r="Q64" s="160">
        <f>IF(N64=SUM(M64:M67),B67)</f>
        <v>600</v>
      </c>
      <c r="R64" s="161">
        <f>MAX($N$64:$N$120)/(4*(IF(N64=MAX($N$64:$N$120),O64,100000000)))</f>
        <v>9.0725E-6</v>
      </c>
      <c r="S64" s="143">
        <f>MAX($N$64:$N$123)/4</f>
        <v>907.25</v>
      </c>
      <c r="T64" s="130">
        <f>AVERAGE($M$64:$M$123)</f>
        <v>576.24166666666667</v>
      </c>
    </row>
    <row r="65" spans="1:20" x14ac:dyDescent="0.25">
      <c r="A65" s="160">
        <f>'[2]AFORO-Boy.-Calle 69B'!C78</f>
        <v>515</v>
      </c>
      <c r="B65" s="160">
        <f>'[2]AFORO-Boy.-Calle 69B'!D78</f>
        <v>530</v>
      </c>
      <c r="C65" s="229"/>
      <c r="D65" s="158">
        <f>SUM('Movimiento S-N 2 Y 2B'!D4+'Movimiento S-N 2 Y 2B'!D64+'Movimiento S-N 2 Y 2B'!D124+'Movimiento S-N 2 Y 2B'!D184+'Movimiento S-N 2 Y 2B'!D244)</f>
        <v>0</v>
      </c>
      <c r="E65" s="158">
        <f>SUM('Movimiento S-N 2 Y 2B'!E4+'Movimiento S-N 2 Y 2B'!E64+'Movimiento S-N 2 Y 2B'!E124+'Movimiento S-N 2 Y 2B'!E184+'Movimiento S-N 2 Y 2B'!E244)</f>
        <v>0</v>
      </c>
      <c r="F65" s="158">
        <f>SUM('Movimiento S-N 2 Y 2B'!F4+'Movimiento S-N 2 Y 2B'!F64+'Movimiento S-N 2 Y 2B'!F124+'Movimiento S-N 2 Y 2B'!F184+'Movimiento S-N 2 Y 2B'!F244)</f>
        <v>0</v>
      </c>
      <c r="G65" s="158">
        <f>SUM('Movimiento S-N 2 Y 2B'!G4+'Movimiento S-N 2 Y 2B'!G64+'Movimiento S-N 2 Y 2B'!G124+'Movimiento S-N 2 Y 2B'!G184+'Movimiento S-N 2 Y 2B'!G244)</f>
        <v>0</v>
      </c>
      <c r="H65" s="158">
        <f t="shared" si="1"/>
        <v>0</v>
      </c>
      <c r="I65" s="158">
        <f>D65*'[2]AFORO-Boy.-Calle 69B'!$C$3</f>
        <v>0</v>
      </c>
      <c r="J65" s="158">
        <f>E65*'[2]AFORO-Boy.-Calle 69B'!$C$5</f>
        <v>0</v>
      </c>
      <c r="K65" s="158">
        <f>F65*'[2]AFORO-Boy.-Calle 69B'!$C$9</f>
        <v>0</v>
      </c>
      <c r="L65" s="158">
        <f>G65*'[2]AFORO-Boy.-Calle 69B'!$C$11</f>
        <v>0</v>
      </c>
      <c r="M65" s="158">
        <f t="shared" si="2"/>
        <v>0</v>
      </c>
      <c r="N65" s="158">
        <f t="shared" si="3"/>
        <v>893.5</v>
      </c>
      <c r="O65" s="159">
        <f t="shared" si="4"/>
        <v>893.5</v>
      </c>
      <c r="P65" s="160">
        <f t="shared" si="5"/>
        <v>515</v>
      </c>
      <c r="Q65" s="160">
        <f t="shared" ref="Q65:Q120" si="10">IF(N65=SUM(M65:M68),B68)</f>
        <v>615</v>
      </c>
      <c r="R65" s="161">
        <f t="shared" ref="R65:R120" si="11">MAX($N$64:$N$120)/(4*(IF(N65=MAX($N$64:$N$120),O65,100000000)))</f>
        <v>9.0725E-6</v>
      </c>
      <c r="S65" s="143">
        <f t="shared" ref="S65:S123" si="12">MAX($N$64:$N$123)/4</f>
        <v>907.25</v>
      </c>
      <c r="T65" s="130">
        <f t="shared" ref="T65:T123" si="13">AVERAGE($M$64:$M$123)</f>
        <v>576.24166666666667</v>
      </c>
    </row>
    <row r="66" spans="1:20" x14ac:dyDescent="0.25">
      <c r="A66" s="160">
        <f>'[2]AFORO-Boy.-Calle 69B'!C79</f>
        <v>530</v>
      </c>
      <c r="B66" s="160">
        <f>'[2]AFORO-Boy.-Calle 69B'!D79</f>
        <v>545</v>
      </c>
      <c r="C66" s="229"/>
      <c r="D66" s="158">
        <f>SUM('Movimiento S-N 2 Y 2B'!D5+'Movimiento S-N 2 Y 2B'!D65+'Movimiento S-N 2 Y 2B'!D125+'Movimiento S-N 2 Y 2B'!D185+'Movimiento S-N 2 Y 2B'!D245)</f>
        <v>0</v>
      </c>
      <c r="E66" s="158">
        <f>SUM('Movimiento S-N 2 Y 2B'!E5+'Movimiento S-N 2 Y 2B'!E65+'Movimiento S-N 2 Y 2B'!E125+'Movimiento S-N 2 Y 2B'!E185+'Movimiento S-N 2 Y 2B'!E245)</f>
        <v>0</v>
      </c>
      <c r="F66" s="158">
        <f>SUM('Movimiento S-N 2 Y 2B'!F5+'Movimiento S-N 2 Y 2B'!F65+'Movimiento S-N 2 Y 2B'!F125+'Movimiento S-N 2 Y 2B'!F185+'Movimiento S-N 2 Y 2B'!F245)</f>
        <v>0</v>
      </c>
      <c r="G66" s="158">
        <f>SUM('Movimiento S-N 2 Y 2B'!G5+'Movimiento S-N 2 Y 2B'!G65+'Movimiento S-N 2 Y 2B'!G125+'Movimiento S-N 2 Y 2B'!G185+'Movimiento S-N 2 Y 2B'!G245)</f>
        <v>0</v>
      </c>
      <c r="H66" s="158">
        <f t="shared" si="1"/>
        <v>0</v>
      </c>
      <c r="I66" s="158">
        <f>D66*'[2]AFORO-Boy.-Calle 69B'!$C$3</f>
        <v>0</v>
      </c>
      <c r="J66" s="158">
        <f>E66*'[2]AFORO-Boy.-Calle 69B'!$C$5</f>
        <v>0</v>
      </c>
      <c r="K66" s="158">
        <f>F66*'[2]AFORO-Boy.-Calle 69B'!$C$9</f>
        <v>0</v>
      </c>
      <c r="L66" s="158">
        <f>G66*'[2]AFORO-Boy.-Calle 69B'!$C$11</f>
        <v>0</v>
      </c>
      <c r="M66" s="158">
        <f t="shared" si="2"/>
        <v>0</v>
      </c>
      <c r="N66" s="158">
        <f t="shared" si="3"/>
        <v>1752.5</v>
      </c>
      <c r="O66" s="159">
        <f t="shared" si="4"/>
        <v>893.5</v>
      </c>
      <c r="P66" s="160">
        <f t="shared" si="5"/>
        <v>530</v>
      </c>
      <c r="Q66" s="160">
        <f t="shared" si="10"/>
        <v>630</v>
      </c>
      <c r="R66" s="161">
        <f t="shared" si="11"/>
        <v>9.0725E-6</v>
      </c>
      <c r="S66" s="143">
        <f t="shared" si="12"/>
        <v>907.25</v>
      </c>
      <c r="T66" s="130">
        <f t="shared" si="13"/>
        <v>576.24166666666667</v>
      </c>
    </row>
    <row r="67" spans="1:20" x14ac:dyDescent="0.25">
      <c r="A67" s="160">
        <f>'[2]AFORO-Boy.-Calle 69B'!C80</f>
        <v>545</v>
      </c>
      <c r="B67" s="160">
        <f>'[2]AFORO-Boy.-Calle 69B'!D80</f>
        <v>600</v>
      </c>
      <c r="C67" s="229"/>
      <c r="D67" s="158">
        <f>SUM('Movimiento S-N 2 Y 2B'!D6+'Movimiento S-N 2 Y 2B'!D66+'Movimiento S-N 2 Y 2B'!D126+'Movimiento S-N 2 Y 2B'!D186+'Movimiento S-N 2 Y 2B'!D246)</f>
        <v>0</v>
      </c>
      <c r="E67" s="158">
        <f>SUM('Movimiento S-N 2 Y 2B'!E6+'Movimiento S-N 2 Y 2B'!E66+'Movimiento S-N 2 Y 2B'!E126+'Movimiento S-N 2 Y 2B'!E186+'Movimiento S-N 2 Y 2B'!E246)</f>
        <v>0</v>
      </c>
      <c r="F67" s="158">
        <f>SUM('Movimiento S-N 2 Y 2B'!F6+'Movimiento S-N 2 Y 2B'!F66+'Movimiento S-N 2 Y 2B'!F126+'Movimiento S-N 2 Y 2B'!F186+'Movimiento S-N 2 Y 2B'!F246)</f>
        <v>0</v>
      </c>
      <c r="G67" s="158">
        <f>SUM('Movimiento S-N 2 Y 2B'!G6+'Movimiento S-N 2 Y 2B'!G66+'Movimiento S-N 2 Y 2B'!G126+'Movimiento S-N 2 Y 2B'!G186+'Movimiento S-N 2 Y 2B'!G246)</f>
        <v>0</v>
      </c>
      <c r="H67" s="158">
        <f t="shared" si="1"/>
        <v>0</v>
      </c>
      <c r="I67" s="158">
        <f>D67*'[2]AFORO-Boy.-Calle 69B'!$C$3</f>
        <v>0</v>
      </c>
      <c r="J67" s="158">
        <f>E67*'[2]AFORO-Boy.-Calle 69B'!$C$5</f>
        <v>0</v>
      </c>
      <c r="K67" s="158">
        <f>F67*'[2]AFORO-Boy.-Calle 69B'!$C$9</f>
        <v>0</v>
      </c>
      <c r="L67" s="158">
        <f>G67*'[2]AFORO-Boy.-Calle 69B'!$C$11</f>
        <v>0</v>
      </c>
      <c r="M67" s="158">
        <f t="shared" si="2"/>
        <v>0</v>
      </c>
      <c r="N67" s="158">
        <f t="shared" si="3"/>
        <v>2564.5</v>
      </c>
      <c r="O67" s="159">
        <f t="shared" si="4"/>
        <v>893.5</v>
      </c>
      <c r="P67" s="160">
        <f t="shared" si="5"/>
        <v>545</v>
      </c>
      <c r="Q67" s="160">
        <f t="shared" si="10"/>
        <v>645</v>
      </c>
      <c r="R67" s="161">
        <f t="shared" si="11"/>
        <v>9.0725E-6</v>
      </c>
      <c r="S67" s="143">
        <f t="shared" si="12"/>
        <v>907.25</v>
      </c>
      <c r="T67" s="130">
        <f t="shared" si="13"/>
        <v>576.24166666666667</v>
      </c>
    </row>
    <row r="68" spans="1:20" x14ac:dyDescent="0.25">
      <c r="A68" s="160">
        <f>'[2]AFORO-Boy.-Calle 69B'!C81</f>
        <v>600</v>
      </c>
      <c r="B68" s="160">
        <f>'[2]AFORO-Boy.-Calle 69B'!D81</f>
        <v>615</v>
      </c>
      <c r="C68" s="229"/>
      <c r="D68" s="158">
        <f>SUM('Movimiento S-N 2 Y 2B'!D7+'Movimiento S-N 2 Y 2B'!D67+'Movimiento S-N 2 Y 2B'!D127+'Movimiento S-N 2 Y 2B'!D187+'Movimiento S-N 2 Y 2B'!D247)</f>
        <v>249</v>
      </c>
      <c r="E68" s="158">
        <f>SUM('Movimiento S-N 2 Y 2B'!E7+'Movimiento S-N 2 Y 2B'!E67+'Movimiento S-N 2 Y 2B'!E127+'Movimiento S-N 2 Y 2B'!E187+'Movimiento S-N 2 Y 2B'!E247)</f>
        <v>156</v>
      </c>
      <c r="F68" s="158">
        <f>SUM('Movimiento S-N 2 Y 2B'!F7+'Movimiento S-N 2 Y 2B'!F67+'Movimiento S-N 2 Y 2B'!F127+'Movimiento S-N 2 Y 2B'!F187+'Movimiento S-N 2 Y 2B'!F247)</f>
        <v>80</v>
      </c>
      <c r="G68" s="158">
        <f>SUM('Movimiento S-N 2 Y 2B'!G7+'Movimiento S-N 2 Y 2B'!G67+'Movimiento S-N 2 Y 2B'!G127+'Movimiento S-N 2 Y 2B'!G187+'Movimiento S-N 2 Y 2B'!G247)</f>
        <v>265</v>
      </c>
      <c r="H68" s="158">
        <f t="shared" si="1"/>
        <v>750</v>
      </c>
      <c r="I68" s="158">
        <f>D68*'[2]AFORO-Boy.-Calle 69B'!$C$3</f>
        <v>249</v>
      </c>
      <c r="J68" s="158">
        <f>E68*'[2]AFORO-Boy.-Calle 69B'!$C$5</f>
        <v>312</v>
      </c>
      <c r="K68" s="158">
        <f>F68*'[2]AFORO-Boy.-Calle 69B'!$C$9</f>
        <v>200</v>
      </c>
      <c r="L68" s="158">
        <f>G68*'[2]AFORO-Boy.-Calle 69B'!$C$11</f>
        <v>132.5</v>
      </c>
      <c r="M68" s="158">
        <f t="shared" si="2"/>
        <v>893.5</v>
      </c>
      <c r="N68" s="158">
        <f t="shared" si="3"/>
        <v>3423</v>
      </c>
      <c r="O68" s="159">
        <f t="shared" si="4"/>
        <v>893.5</v>
      </c>
      <c r="P68" s="160">
        <f t="shared" si="5"/>
        <v>600</v>
      </c>
      <c r="Q68" s="160">
        <f t="shared" si="10"/>
        <v>700</v>
      </c>
      <c r="R68" s="161">
        <f t="shared" si="11"/>
        <v>9.0725E-6</v>
      </c>
      <c r="S68" s="143">
        <f t="shared" si="12"/>
        <v>907.25</v>
      </c>
      <c r="T68" s="130">
        <f t="shared" si="13"/>
        <v>576.24166666666667</v>
      </c>
    </row>
    <row r="69" spans="1:20" x14ac:dyDescent="0.25">
      <c r="A69" s="160">
        <f>'[2]AFORO-Boy.-Calle 69B'!C82</f>
        <v>615</v>
      </c>
      <c r="B69" s="160">
        <f>'[2]AFORO-Boy.-Calle 69B'!D82</f>
        <v>630</v>
      </c>
      <c r="C69" s="229"/>
      <c r="D69" s="158">
        <f>SUM('Movimiento S-N 2 Y 2B'!D8+'Movimiento S-N 2 Y 2B'!D68+'Movimiento S-N 2 Y 2B'!D128+'Movimiento S-N 2 Y 2B'!D188+'Movimiento S-N 2 Y 2B'!D248)</f>
        <v>225</v>
      </c>
      <c r="E69" s="158">
        <f>SUM('Movimiento S-N 2 Y 2B'!E8+'Movimiento S-N 2 Y 2B'!E68+'Movimiento S-N 2 Y 2B'!E128+'Movimiento S-N 2 Y 2B'!E188+'Movimiento S-N 2 Y 2B'!E248)</f>
        <v>129</v>
      </c>
      <c r="F69" s="158">
        <f>SUM('Movimiento S-N 2 Y 2B'!F8+'Movimiento S-N 2 Y 2B'!F68+'Movimiento S-N 2 Y 2B'!F128+'Movimiento S-N 2 Y 2B'!F188+'Movimiento S-N 2 Y 2B'!F248)</f>
        <v>71</v>
      </c>
      <c r="G69" s="158">
        <f>SUM('Movimiento S-N 2 Y 2B'!G8+'Movimiento S-N 2 Y 2B'!G68+'Movimiento S-N 2 Y 2B'!G128+'Movimiento S-N 2 Y 2B'!G188+'Movimiento S-N 2 Y 2B'!G248)</f>
        <v>397</v>
      </c>
      <c r="H69" s="158">
        <f t="shared" ref="H69:H132" si="14">SUM(D69:G69)</f>
        <v>822</v>
      </c>
      <c r="I69" s="158">
        <f>D69*'[2]AFORO-Boy.-Calle 69B'!$C$3</f>
        <v>225</v>
      </c>
      <c r="J69" s="158">
        <f>E69*'[2]AFORO-Boy.-Calle 69B'!$C$5</f>
        <v>258</v>
      </c>
      <c r="K69" s="158">
        <f>F69*'[2]AFORO-Boy.-Calle 69B'!$C$9</f>
        <v>177.5</v>
      </c>
      <c r="L69" s="158">
        <f>G69*'[2]AFORO-Boy.-Calle 69B'!$C$11</f>
        <v>198.5</v>
      </c>
      <c r="M69" s="158">
        <f t="shared" ref="M69:M132" si="15">SUM(I69:L69)</f>
        <v>859</v>
      </c>
      <c r="N69" s="158">
        <f t="shared" ref="N69:N132" si="16">SUM(M69:M72)</f>
        <v>3551.5</v>
      </c>
      <c r="O69" s="159">
        <f t="shared" ref="O69:O132" si="17">IF(SUM(M69:M72)=N69,MAX(M69:M72)," ")</f>
        <v>1022</v>
      </c>
      <c r="P69" s="160">
        <f t="shared" ref="P69:P132" si="18">IF(N69=SUM(M69:M72),A69)</f>
        <v>615</v>
      </c>
      <c r="Q69" s="160">
        <f t="shared" si="10"/>
        <v>715</v>
      </c>
      <c r="R69" s="161">
        <f t="shared" si="11"/>
        <v>9.0725E-6</v>
      </c>
      <c r="S69" s="143">
        <f t="shared" si="12"/>
        <v>907.25</v>
      </c>
      <c r="T69" s="130">
        <f t="shared" si="13"/>
        <v>576.24166666666667</v>
      </c>
    </row>
    <row r="70" spans="1:20" x14ac:dyDescent="0.25">
      <c r="A70" s="160">
        <f>'[2]AFORO-Boy.-Calle 69B'!C83</f>
        <v>630</v>
      </c>
      <c r="B70" s="160">
        <f>'[2]AFORO-Boy.-Calle 69B'!D83</f>
        <v>645</v>
      </c>
      <c r="C70" s="229"/>
      <c r="D70" s="158">
        <f>SUM('Movimiento S-N 2 Y 2B'!D9+'Movimiento S-N 2 Y 2B'!D69+'Movimiento S-N 2 Y 2B'!D129+'Movimiento S-N 2 Y 2B'!D189+'Movimiento S-N 2 Y 2B'!D249)</f>
        <v>204</v>
      </c>
      <c r="E70" s="158">
        <f>SUM('Movimiento S-N 2 Y 2B'!E9+'Movimiento S-N 2 Y 2B'!E69+'Movimiento S-N 2 Y 2B'!E129+'Movimiento S-N 2 Y 2B'!E189+'Movimiento S-N 2 Y 2B'!E249)</f>
        <v>87</v>
      </c>
      <c r="F70" s="158">
        <f>SUM('Movimiento S-N 2 Y 2B'!F9+'Movimiento S-N 2 Y 2B'!F69+'Movimiento S-N 2 Y 2B'!F129+'Movimiento S-N 2 Y 2B'!F189+'Movimiento S-N 2 Y 2B'!F249)</f>
        <v>65</v>
      </c>
      <c r="G70" s="158">
        <f>SUM('Movimiento S-N 2 Y 2B'!G9+'Movimiento S-N 2 Y 2B'!G69+'Movimiento S-N 2 Y 2B'!G129+'Movimiento S-N 2 Y 2B'!G189+'Movimiento S-N 2 Y 2B'!G249)</f>
        <v>543</v>
      </c>
      <c r="H70" s="158">
        <f t="shared" si="14"/>
        <v>899</v>
      </c>
      <c r="I70" s="158">
        <f>D70*'[2]AFORO-Boy.-Calle 69B'!$C$3</f>
        <v>204</v>
      </c>
      <c r="J70" s="158">
        <f>E70*'[2]AFORO-Boy.-Calle 69B'!$C$5</f>
        <v>174</v>
      </c>
      <c r="K70" s="158">
        <f>F70*'[2]AFORO-Boy.-Calle 69B'!$C$9</f>
        <v>162.5</v>
      </c>
      <c r="L70" s="158">
        <f>G70*'[2]AFORO-Boy.-Calle 69B'!$C$11</f>
        <v>271.5</v>
      </c>
      <c r="M70" s="158">
        <f t="shared" si="15"/>
        <v>812</v>
      </c>
      <c r="N70" s="158">
        <f t="shared" si="16"/>
        <v>3629</v>
      </c>
      <c r="O70" s="159">
        <f t="shared" si="17"/>
        <v>1022</v>
      </c>
      <c r="P70" s="160">
        <f t="shared" si="18"/>
        <v>630</v>
      </c>
      <c r="Q70" s="160">
        <f t="shared" si="10"/>
        <v>730</v>
      </c>
      <c r="R70" s="161">
        <f t="shared" si="11"/>
        <v>0.88772015655577297</v>
      </c>
      <c r="S70" s="143">
        <f t="shared" si="12"/>
        <v>907.25</v>
      </c>
      <c r="T70" s="130">
        <f t="shared" si="13"/>
        <v>576.24166666666667</v>
      </c>
    </row>
    <row r="71" spans="1:20" x14ac:dyDescent="0.25">
      <c r="A71" s="160">
        <f>'[2]AFORO-Boy.-Calle 69B'!C84</f>
        <v>645</v>
      </c>
      <c r="B71" s="160">
        <f>'[2]AFORO-Boy.-Calle 69B'!D84</f>
        <v>700</v>
      </c>
      <c r="C71" s="229"/>
      <c r="D71" s="158">
        <f>SUM('Movimiento S-N 2 Y 2B'!D10+'Movimiento S-N 2 Y 2B'!D70+'Movimiento S-N 2 Y 2B'!D130+'Movimiento S-N 2 Y 2B'!D190+'Movimiento S-N 2 Y 2B'!D250)</f>
        <v>271</v>
      </c>
      <c r="E71" s="158">
        <f>SUM('Movimiento S-N 2 Y 2B'!E10+'Movimiento S-N 2 Y 2B'!E70+'Movimiento S-N 2 Y 2B'!E130+'Movimiento S-N 2 Y 2B'!E190+'Movimiento S-N 2 Y 2B'!E250)</f>
        <v>76</v>
      </c>
      <c r="F71" s="158">
        <f>SUM('Movimiento S-N 2 Y 2B'!F10+'Movimiento S-N 2 Y 2B'!F70+'Movimiento S-N 2 Y 2B'!F130+'Movimiento S-N 2 Y 2B'!F190+'Movimiento S-N 2 Y 2B'!F250)</f>
        <v>85</v>
      </c>
      <c r="G71" s="158">
        <f>SUM('Movimiento S-N 2 Y 2B'!G10+'Movimiento S-N 2 Y 2B'!G70+'Movimiento S-N 2 Y 2B'!G130+'Movimiento S-N 2 Y 2B'!G190+'Movimiento S-N 2 Y 2B'!G250)</f>
        <v>446</v>
      </c>
      <c r="H71" s="158">
        <f t="shared" si="14"/>
        <v>878</v>
      </c>
      <c r="I71" s="158">
        <f>D71*'[2]AFORO-Boy.-Calle 69B'!$C$3</f>
        <v>271</v>
      </c>
      <c r="J71" s="158">
        <f>E71*'[2]AFORO-Boy.-Calle 69B'!$C$5</f>
        <v>152</v>
      </c>
      <c r="K71" s="158">
        <f>F71*'[2]AFORO-Boy.-Calle 69B'!$C$9</f>
        <v>212.5</v>
      </c>
      <c r="L71" s="158">
        <f>G71*'[2]AFORO-Boy.-Calle 69B'!$C$11</f>
        <v>223</v>
      </c>
      <c r="M71" s="158">
        <f t="shared" si="15"/>
        <v>858.5</v>
      </c>
      <c r="N71" s="158">
        <f t="shared" si="16"/>
        <v>3491</v>
      </c>
      <c r="O71" s="159">
        <f t="shared" si="17"/>
        <v>1022</v>
      </c>
      <c r="P71" s="160">
        <f t="shared" si="18"/>
        <v>645</v>
      </c>
      <c r="Q71" s="160">
        <f t="shared" si="10"/>
        <v>745</v>
      </c>
      <c r="R71" s="161">
        <f t="shared" si="11"/>
        <v>9.0725E-6</v>
      </c>
      <c r="S71" s="143">
        <f t="shared" si="12"/>
        <v>907.25</v>
      </c>
      <c r="T71" s="130">
        <f t="shared" si="13"/>
        <v>576.24166666666667</v>
      </c>
    </row>
    <row r="72" spans="1:20" x14ac:dyDescent="0.25">
      <c r="A72" s="160">
        <f>'[2]AFORO-Boy.-Calle 69B'!C85</f>
        <v>700</v>
      </c>
      <c r="B72" s="160">
        <f>'[2]AFORO-Boy.-Calle 69B'!D85</f>
        <v>715</v>
      </c>
      <c r="C72" s="229"/>
      <c r="D72" s="158">
        <f>SUM('Movimiento S-N 2 Y 2B'!D11+'Movimiento S-N 2 Y 2B'!D71+'Movimiento S-N 2 Y 2B'!D131+'Movimiento S-N 2 Y 2B'!D191+'Movimiento S-N 2 Y 2B'!D251)</f>
        <v>297</v>
      </c>
      <c r="E72" s="158">
        <f>SUM('Movimiento S-N 2 Y 2B'!E11+'Movimiento S-N 2 Y 2B'!E71+'Movimiento S-N 2 Y 2B'!E131+'Movimiento S-N 2 Y 2B'!E191+'Movimiento S-N 2 Y 2B'!E251)</f>
        <v>154</v>
      </c>
      <c r="F72" s="158">
        <f>SUM('Movimiento S-N 2 Y 2B'!F11+'Movimiento S-N 2 Y 2B'!F71+'Movimiento S-N 2 Y 2B'!F131+'Movimiento S-N 2 Y 2B'!F191+'Movimiento S-N 2 Y 2B'!F251)</f>
        <v>83</v>
      </c>
      <c r="G72" s="158">
        <f>SUM('Movimiento S-N 2 Y 2B'!G11+'Movimiento S-N 2 Y 2B'!G71+'Movimiento S-N 2 Y 2B'!G131+'Movimiento S-N 2 Y 2B'!G191+'Movimiento S-N 2 Y 2B'!G251)</f>
        <v>419</v>
      </c>
      <c r="H72" s="158">
        <f t="shared" si="14"/>
        <v>953</v>
      </c>
      <c r="I72" s="158">
        <f>D72*'[2]AFORO-Boy.-Calle 69B'!$C$3</f>
        <v>297</v>
      </c>
      <c r="J72" s="158">
        <f>E72*'[2]AFORO-Boy.-Calle 69B'!$C$5</f>
        <v>308</v>
      </c>
      <c r="K72" s="158">
        <f>F72*'[2]AFORO-Boy.-Calle 69B'!$C$9</f>
        <v>207.5</v>
      </c>
      <c r="L72" s="158">
        <f>G72*'[2]AFORO-Boy.-Calle 69B'!$C$11</f>
        <v>209.5</v>
      </c>
      <c r="M72" s="158">
        <f t="shared" si="15"/>
        <v>1022</v>
      </c>
      <c r="N72" s="158">
        <f t="shared" si="16"/>
        <v>3278</v>
      </c>
      <c r="O72" s="159">
        <f t="shared" si="17"/>
        <v>1022</v>
      </c>
      <c r="P72" s="160">
        <f t="shared" si="18"/>
        <v>700</v>
      </c>
      <c r="Q72" s="160">
        <f t="shared" si="10"/>
        <v>800</v>
      </c>
      <c r="R72" s="161">
        <f t="shared" si="11"/>
        <v>9.0725E-6</v>
      </c>
      <c r="S72" s="143">
        <f t="shared" si="12"/>
        <v>907.25</v>
      </c>
      <c r="T72" s="130">
        <f t="shared" si="13"/>
        <v>576.24166666666667</v>
      </c>
    </row>
    <row r="73" spans="1:20" x14ac:dyDescent="0.25">
      <c r="A73" s="160">
        <f>'[2]AFORO-Boy.-Calle 69B'!C86</f>
        <v>715</v>
      </c>
      <c r="B73" s="160">
        <f>'[2]AFORO-Boy.-Calle 69B'!D86</f>
        <v>730</v>
      </c>
      <c r="C73" s="229"/>
      <c r="D73" s="158">
        <f>SUM('Movimiento S-N 2 Y 2B'!D12+'Movimiento S-N 2 Y 2B'!D72+'Movimiento S-N 2 Y 2B'!D132+'Movimiento S-N 2 Y 2B'!D192+'Movimiento S-N 2 Y 2B'!D252)</f>
        <v>160</v>
      </c>
      <c r="E73" s="158">
        <f>SUM('Movimiento S-N 2 Y 2B'!E12+'Movimiento S-N 2 Y 2B'!E72+'Movimiento S-N 2 Y 2B'!E132+'Movimiento S-N 2 Y 2B'!E192+'Movimiento S-N 2 Y 2B'!E252)</f>
        <v>155</v>
      </c>
      <c r="F73" s="158">
        <f>SUM('Movimiento S-N 2 Y 2B'!F12+'Movimiento S-N 2 Y 2B'!F72+'Movimiento S-N 2 Y 2B'!F132+'Movimiento S-N 2 Y 2B'!F192+'Movimiento S-N 2 Y 2B'!F252)</f>
        <v>131</v>
      </c>
      <c r="G73" s="158">
        <f>SUM('Movimiento S-N 2 Y 2B'!G12+'Movimiento S-N 2 Y 2B'!G72+'Movimiento S-N 2 Y 2B'!G132+'Movimiento S-N 2 Y 2B'!G192+'Movimiento S-N 2 Y 2B'!G252)</f>
        <v>278</v>
      </c>
      <c r="H73" s="158">
        <f t="shared" si="14"/>
        <v>724</v>
      </c>
      <c r="I73" s="158">
        <f>D73*'[2]AFORO-Boy.-Calle 69B'!$C$3</f>
        <v>160</v>
      </c>
      <c r="J73" s="158">
        <f>E73*'[2]AFORO-Boy.-Calle 69B'!$C$5</f>
        <v>310</v>
      </c>
      <c r="K73" s="158">
        <f>F73*'[2]AFORO-Boy.-Calle 69B'!$C$9</f>
        <v>327.5</v>
      </c>
      <c r="L73" s="158">
        <f>G73*'[2]AFORO-Boy.-Calle 69B'!$C$11</f>
        <v>139</v>
      </c>
      <c r="M73" s="158">
        <f t="shared" si="15"/>
        <v>936.5</v>
      </c>
      <c r="N73" s="158">
        <f t="shared" si="16"/>
        <v>2914</v>
      </c>
      <c r="O73" s="159">
        <f t="shared" si="17"/>
        <v>936.5</v>
      </c>
      <c r="P73" s="160">
        <f t="shared" si="18"/>
        <v>715</v>
      </c>
      <c r="Q73" s="160">
        <f t="shared" si="10"/>
        <v>815</v>
      </c>
      <c r="R73" s="161">
        <f t="shared" si="11"/>
        <v>9.0725E-6</v>
      </c>
      <c r="S73" s="143">
        <f t="shared" si="12"/>
        <v>907.25</v>
      </c>
      <c r="T73" s="130">
        <f t="shared" si="13"/>
        <v>576.24166666666667</v>
      </c>
    </row>
    <row r="74" spans="1:20" x14ac:dyDescent="0.25">
      <c r="A74" s="160">
        <f>'[2]AFORO-Boy.-Calle 69B'!C87</f>
        <v>730</v>
      </c>
      <c r="B74" s="160">
        <f>'[2]AFORO-Boy.-Calle 69B'!D87</f>
        <v>745</v>
      </c>
      <c r="C74" s="229"/>
      <c r="D74" s="158">
        <f>SUM('Movimiento S-N 2 Y 2B'!D13+'Movimiento S-N 2 Y 2B'!D73+'Movimiento S-N 2 Y 2B'!D133+'Movimiento S-N 2 Y 2B'!D193+'Movimiento S-N 2 Y 2B'!D253)</f>
        <v>206</v>
      </c>
      <c r="E74" s="158">
        <f>SUM('Movimiento S-N 2 Y 2B'!E13+'Movimiento S-N 2 Y 2B'!E73+'Movimiento S-N 2 Y 2B'!E133+'Movimiento S-N 2 Y 2B'!E193+'Movimiento S-N 2 Y 2B'!E253)</f>
        <v>84</v>
      </c>
      <c r="F74" s="158">
        <f>SUM('Movimiento S-N 2 Y 2B'!F13+'Movimiento S-N 2 Y 2B'!F73+'Movimiento S-N 2 Y 2B'!F133+'Movimiento S-N 2 Y 2B'!F193+'Movimiento S-N 2 Y 2B'!F253)</f>
        <v>59</v>
      </c>
      <c r="G74" s="158">
        <f>SUM('Movimiento S-N 2 Y 2B'!G13+'Movimiento S-N 2 Y 2B'!G73+'Movimiento S-N 2 Y 2B'!G133+'Movimiento S-N 2 Y 2B'!G193+'Movimiento S-N 2 Y 2B'!G253)</f>
        <v>305</v>
      </c>
      <c r="H74" s="158">
        <f t="shared" si="14"/>
        <v>654</v>
      </c>
      <c r="I74" s="158">
        <f>D74*'[2]AFORO-Boy.-Calle 69B'!$C$3</f>
        <v>206</v>
      </c>
      <c r="J74" s="158">
        <f>E74*'[2]AFORO-Boy.-Calle 69B'!$C$5</f>
        <v>168</v>
      </c>
      <c r="K74" s="158">
        <f>F74*'[2]AFORO-Boy.-Calle 69B'!$C$9</f>
        <v>147.5</v>
      </c>
      <c r="L74" s="158">
        <f>G74*'[2]AFORO-Boy.-Calle 69B'!$C$11</f>
        <v>152.5</v>
      </c>
      <c r="M74" s="158">
        <f t="shared" si="15"/>
        <v>674</v>
      </c>
      <c r="N74" s="158">
        <f t="shared" si="16"/>
        <v>2623</v>
      </c>
      <c r="O74" s="159">
        <f t="shared" si="17"/>
        <v>674</v>
      </c>
      <c r="P74" s="160">
        <f t="shared" si="18"/>
        <v>730</v>
      </c>
      <c r="Q74" s="160">
        <f t="shared" si="10"/>
        <v>830</v>
      </c>
      <c r="R74" s="161">
        <f t="shared" si="11"/>
        <v>9.0725E-6</v>
      </c>
      <c r="S74" s="143">
        <f t="shared" si="12"/>
        <v>907.25</v>
      </c>
      <c r="T74" s="130">
        <f t="shared" si="13"/>
        <v>576.24166666666667</v>
      </c>
    </row>
    <row r="75" spans="1:20" x14ac:dyDescent="0.25">
      <c r="A75" s="160">
        <f>'[2]AFORO-Boy.-Calle 69B'!C88</f>
        <v>745</v>
      </c>
      <c r="B75" s="160">
        <f>'[2]AFORO-Boy.-Calle 69B'!D88</f>
        <v>800</v>
      </c>
      <c r="C75" s="229"/>
      <c r="D75" s="158">
        <f>SUM('Movimiento S-N 2 Y 2B'!D14+'Movimiento S-N 2 Y 2B'!D74+'Movimiento S-N 2 Y 2B'!D134+'Movimiento S-N 2 Y 2B'!D194+'Movimiento S-N 2 Y 2B'!D254)</f>
        <v>245</v>
      </c>
      <c r="E75" s="158">
        <f>SUM('Movimiento S-N 2 Y 2B'!E14+'Movimiento S-N 2 Y 2B'!E74+'Movimiento S-N 2 Y 2B'!E134+'Movimiento S-N 2 Y 2B'!E194+'Movimiento S-N 2 Y 2B'!E254)</f>
        <v>46</v>
      </c>
      <c r="F75" s="158">
        <f>SUM('Movimiento S-N 2 Y 2B'!F14+'Movimiento S-N 2 Y 2B'!F74+'Movimiento S-N 2 Y 2B'!F134+'Movimiento S-N 2 Y 2B'!F194+'Movimiento S-N 2 Y 2B'!F254)</f>
        <v>63</v>
      </c>
      <c r="G75" s="158">
        <f>SUM('Movimiento S-N 2 Y 2B'!G14+'Movimiento S-N 2 Y 2B'!G74+'Movimiento S-N 2 Y 2B'!G134+'Movimiento S-N 2 Y 2B'!G194+'Movimiento S-N 2 Y 2B'!G254)</f>
        <v>302</v>
      </c>
      <c r="H75" s="158">
        <f t="shared" si="14"/>
        <v>656</v>
      </c>
      <c r="I75" s="158">
        <f>D75*'[2]AFORO-Boy.-Calle 69B'!$C$3</f>
        <v>245</v>
      </c>
      <c r="J75" s="158">
        <f>E75*'[2]AFORO-Boy.-Calle 69B'!$C$5</f>
        <v>92</v>
      </c>
      <c r="K75" s="158">
        <f>F75*'[2]AFORO-Boy.-Calle 69B'!$C$9</f>
        <v>157.5</v>
      </c>
      <c r="L75" s="158">
        <f>G75*'[2]AFORO-Boy.-Calle 69B'!$C$11</f>
        <v>151</v>
      </c>
      <c r="M75" s="158">
        <f t="shared" si="15"/>
        <v>645.5</v>
      </c>
      <c r="N75" s="158">
        <f t="shared" si="16"/>
        <v>2488</v>
      </c>
      <c r="O75" s="159">
        <f t="shared" si="17"/>
        <v>658</v>
      </c>
      <c r="P75" s="160">
        <f t="shared" si="18"/>
        <v>745</v>
      </c>
      <c r="Q75" s="160">
        <f t="shared" si="10"/>
        <v>845</v>
      </c>
      <c r="R75" s="161">
        <f t="shared" si="11"/>
        <v>9.0725E-6</v>
      </c>
      <c r="S75" s="143">
        <f t="shared" si="12"/>
        <v>907.25</v>
      </c>
      <c r="T75" s="130">
        <f t="shared" si="13"/>
        <v>576.24166666666667</v>
      </c>
    </row>
    <row r="76" spans="1:20" x14ac:dyDescent="0.25">
      <c r="A76" s="160">
        <f>'[2]AFORO-Boy.-Calle 69B'!C89</f>
        <v>800</v>
      </c>
      <c r="B76" s="160">
        <f>'[2]AFORO-Boy.-Calle 69B'!D89</f>
        <v>815</v>
      </c>
      <c r="C76" s="229"/>
      <c r="D76" s="158">
        <f>SUM('Movimiento S-N 2 Y 2B'!D15+'Movimiento S-N 2 Y 2B'!D75+'Movimiento S-N 2 Y 2B'!D135+'Movimiento S-N 2 Y 2B'!D195+'Movimiento S-N 2 Y 2B'!D255)</f>
        <v>217</v>
      </c>
      <c r="E76" s="158">
        <f>SUM('Movimiento S-N 2 Y 2B'!E15+'Movimiento S-N 2 Y 2B'!E75+'Movimiento S-N 2 Y 2B'!E135+'Movimiento S-N 2 Y 2B'!E195+'Movimiento S-N 2 Y 2B'!E255)</f>
        <v>67</v>
      </c>
      <c r="F76" s="158">
        <f>SUM('Movimiento S-N 2 Y 2B'!F15+'Movimiento S-N 2 Y 2B'!F75+'Movimiento S-N 2 Y 2B'!F135+'Movimiento S-N 2 Y 2B'!F195+'Movimiento S-N 2 Y 2B'!F255)</f>
        <v>79</v>
      </c>
      <c r="G76" s="158">
        <f>SUM('Movimiento S-N 2 Y 2B'!G15+'Movimiento S-N 2 Y 2B'!G75+'Movimiento S-N 2 Y 2B'!G135+'Movimiento S-N 2 Y 2B'!G195+'Movimiento S-N 2 Y 2B'!G255)</f>
        <v>219</v>
      </c>
      <c r="H76" s="158">
        <f t="shared" si="14"/>
        <v>582</v>
      </c>
      <c r="I76" s="158">
        <f>D76*'[2]AFORO-Boy.-Calle 69B'!$C$3</f>
        <v>217</v>
      </c>
      <c r="J76" s="158">
        <f>E76*'[2]AFORO-Boy.-Calle 69B'!$C$5</f>
        <v>134</v>
      </c>
      <c r="K76" s="158">
        <f>F76*'[2]AFORO-Boy.-Calle 69B'!$C$9</f>
        <v>197.5</v>
      </c>
      <c r="L76" s="158">
        <f>G76*'[2]AFORO-Boy.-Calle 69B'!$C$11</f>
        <v>109.5</v>
      </c>
      <c r="M76" s="158">
        <f t="shared" si="15"/>
        <v>658</v>
      </c>
      <c r="N76" s="158">
        <f t="shared" si="16"/>
        <v>2408</v>
      </c>
      <c r="O76" s="159">
        <f t="shared" si="17"/>
        <v>658</v>
      </c>
      <c r="P76" s="160">
        <f t="shared" si="18"/>
        <v>800</v>
      </c>
      <c r="Q76" s="160">
        <f t="shared" si="10"/>
        <v>900</v>
      </c>
      <c r="R76" s="161">
        <f t="shared" si="11"/>
        <v>9.0725E-6</v>
      </c>
      <c r="S76" s="143">
        <f t="shared" si="12"/>
        <v>907.25</v>
      </c>
      <c r="T76" s="130">
        <f t="shared" si="13"/>
        <v>576.24166666666667</v>
      </c>
    </row>
    <row r="77" spans="1:20" x14ac:dyDescent="0.25">
      <c r="A77" s="160">
        <f>'[2]AFORO-Boy.-Calle 69B'!C90</f>
        <v>815</v>
      </c>
      <c r="B77" s="160">
        <f>'[2]AFORO-Boy.-Calle 69B'!D90</f>
        <v>830</v>
      </c>
      <c r="C77" s="229"/>
      <c r="D77" s="158">
        <f>SUM('Movimiento S-N 2 Y 2B'!D16+'Movimiento S-N 2 Y 2B'!D76+'Movimiento S-N 2 Y 2B'!D136+'Movimiento S-N 2 Y 2B'!D196+'Movimiento S-N 2 Y 2B'!D256)</f>
        <v>179</v>
      </c>
      <c r="E77" s="158">
        <f>SUM('Movimiento S-N 2 Y 2B'!E16+'Movimiento S-N 2 Y 2B'!E76+'Movimiento S-N 2 Y 2B'!E136+'Movimiento S-N 2 Y 2B'!E196+'Movimiento S-N 2 Y 2B'!E256)</f>
        <v>83</v>
      </c>
      <c r="F77" s="158">
        <f>SUM('Movimiento S-N 2 Y 2B'!F16+'Movimiento S-N 2 Y 2B'!F76+'Movimiento S-N 2 Y 2B'!F136+'Movimiento S-N 2 Y 2B'!F196+'Movimiento S-N 2 Y 2B'!F256)</f>
        <v>92</v>
      </c>
      <c r="G77" s="158">
        <f>SUM('Movimiento S-N 2 Y 2B'!G16+'Movimiento S-N 2 Y 2B'!G76+'Movimiento S-N 2 Y 2B'!G136+'Movimiento S-N 2 Y 2B'!G196+'Movimiento S-N 2 Y 2B'!G256)</f>
        <v>141</v>
      </c>
      <c r="H77" s="158">
        <f t="shared" si="14"/>
        <v>495</v>
      </c>
      <c r="I77" s="158">
        <f>D77*'[2]AFORO-Boy.-Calle 69B'!$C$3</f>
        <v>179</v>
      </c>
      <c r="J77" s="158">
        <f>E77*'[2]AFORO-Boy.-Calle 69B'!$C$5</f>
        <v>166</v>
      </c>
      <c r="K77" s="158">
        <f>F77*'[2]AFORO-Boy.-Calle 69B'!$C$9</f>
        <v>230</v>
      </c>
      <c r="L77" s="158">
        <f>G77*'[2]AFORO-Boy.-Calle 69B'!$C$11</f>
        <v>70.5</v>
      </c>
      <c r="M77" s="158">
        <f t="shared" si="15"/>
        <v>645.5</v>
      </c>
      <c r="N77" s="158">
        <f t="shared" si="16"/>
        <v>2247</v>
      </c>
      <c r="O77" s="159">
        <f t="shared" si="17"/>
        <v>645.5</v>
      </c>
      <c r="P77" s="160">
        <f t="shared" si="18"/>
        <v>815</v>
      </c>
      <c r="Q77" s="160">
        <f t="shared" si="10"/>
        <v>915</v>
      </c>
      <c r="R77" s="161">
        <f t="shared" si="11"/>
        <v>9.0725E-6</v>
      </c>
      <c r="S77" s="143">
        <f t="shared" si="12"/>
        <v>907.25</v>
      </c>
      <c r="T77" s="130">
        <f t="shared" si="13"/>
        <v>576.24166666666667</v>
      </c>
    </row>
    <row r="78" spans="1:20" x14ac:dyDescent="0.25">
      <c r="A78" s="160">
        <f>'[2]AFORO-Boy.-Calle 69B'!C91</f>
        <v>830</v>
      </c>
      <c r="B78" s="160">
        <f>'[2]AFORO-Boy.-Calle 69B'!D91</f>
        <v>845</v>
      </c>
      <c r="C78" s="229"/>
      <c r="D78" s="158">
        <f>SUM('Movimiento S-N 2 Y 2B'!D17+'Movimiento S-N 2 Y 2B'!D77+'Movimiento S-N 2 Y 2B'!D137+'Movimiento S-N 2 Y 2B'!D197+'Movimiento S-N 2 Y 2B'!D257)</f>
        <v>193</v>
      </c>
      <c r="E78" s="158">
        <f>SUM('Movimiento S-N 2 Y 2B'!E17+'Movimiento S-N 2 Y 2B'!E77+'Movimiento S-N 2 Y 2B'!E137+'Movimiento S-N 2 Y 2B'!E197+'Movimiento S-N 2 Y 2B'!E257)</f>
        <v>58</v>
      </c>
      <c r="F78" s="158">
        <f>SUM('Movimiento S-N 2 Y 2B'!F17+'Movimiento S-N 2 Y 2B'!F77+'Movimiento S-N 2 Y 2B'!F137+'Movimiento S-N 2 Y 2B'!F197+'Movimiento S-N 2 Y 2B'!F257)</f>
        <v>60</v>
      </c>
      <c r="G78" s="158">
        <f>SUM('Movimiento S-N 2 Y 2B'!G17+'Movimiento S-N 2 Y 2B'!G77+'Movimiento S-N 2 Y 2B'!G137+'Movimiento S-N 2 Y 2B'!G197+'Movimiento S-N 2 Y 2B'!G257)</f>
        <v>160</v>
      </c>
      <c r="H78" s="158">
        <f t="shared" si="14"/>
        <v>471</v>
      </c>
      <c r="I78" s="158">
        <f>D78*'[2]AFORO-Boy.-Calle 69B'!$C$3</f>
        <v>193</v>
      </c>
      <c r="J78" s="158">
        <f>E78*'[2]AFORO-Boy.-Calle 69B'!$C$5</f>
        <v>116</v>
      </c>
      <c r="K78" s="158">
        <f>F78*'[2]AFORO-Boy.-Calle 69B'!$C$9</f>
        <v>150</v>
      </c>
      <c r="L78" s="158">
        <f>G78*'[2]AFORO-Boy.-Calle 69B'!$C$11</f>
        <v>80</v>
      </c>
      <c r="M78" s="158">
        <f t="shared" si="15"/>
        <v>539</v>
      </c>
      <c r="N78" s="158">
        <f t="shared" si="16"/>
        <v>2156</v>
      </c>
      <c r="O78" s="159">
        <f t="shared" si="17"/>
        <v>565.5</v>
      </c>
      <c r="P78" s="160">
        <f t="shared" si="18"/>
        <v>830</v>
      </c>
      <c r="Q78" s="160">
        <f t="shared" si="10"/>
        <v>930</v>
      </c>
      <c r="R78" s="161">
        <f t="shared" si="11"/>
        <v>9.0725E-6</v>
      </c>
      <c r="S78" s="143">
        <f t="shared" si="12"/>
        <v>907.25</v>
      </c>
      <c r="T78" s="130">
        <f t="shared" si="13"/>
        <v>576.24166666666667</v>
      </c>
    </row>
    <row r="79" spans="1:20" x14ac:dyDescent="0.25">
      <c r="A79" s="160">
        <f>'[2]AFORO-Boy.-Calle 69B'!C92</f>
        <v>845</v>
      </c>
      <c r="B79" s="160">
        <f>'[2]AFORO-Boy.-Calle 69B'!D92</f>
        <v>900</v>
      </c>
      <c r="C79" s="229"/>
      <c r="D79" s="158">
        <f>SUM('Movimiento S-N 2 Y 2B'!D18+'Movimiento S-N 2 Y 2B'!D78+'Movimiento S-N 2 Y 2B'!D138+'Movimiento S-N 2 Y 2B'!D198+'Movimiento S-N 2 Y 2B'!D258)</f>
        <v>257</v>
      </c>
      <c r="E79" s="158">
        <f>SUM('Movimiento S-N 2 Y 2B'!E18+'Movimiento S-N 2 Y 2B'!E78+'Movimiento S-N 2 Y 2B'!E138+'Movimiento S-N 2 Y 2B'!E198+'Movimiento S-N 2 Y 2B'!E258)</f>
        <v>60</v>
      </c>
      <c r="F79" s="158">
        <f>SUM('Movimiento S-N 2 Y 2B'!F18+'Movimiento S-N 2 Y 2B'!F78+'Movimiento S-N 2 Y 2B'!F138+'Movimiento S-N 2 Y 2B'!F198+'Movimiento S-N 2 Y 2B'!F258)</f>
        <v>50</v>
      </c>
      <c r="G79" s="158">
        <f>SUM('Movimiento S-N 2 Y 2B'!G18+'Movimiento S-N 2 Y 2B'!G78+'Movimiento S-N 2 Y 2B'!G138+'Movimiento S-N 2 Y 2B'!G198+'Movimiento S-N 2 Y 2B'!G258)</f>
        <v>127</v>
      </c>
      <c r="H79" s="158">
        <f t="shared" si="14"/>
        <v>494</v>
      </c>
      <c r="I79" s="158">
        <f>D79*'[2]AFORO-Boy.-Calle 69B'!$C$3</f>
        <v>257</v>
      </c>
      <c r="J79" s="158">
        <f>E79*'[2]AFORO-Boy.-Calle 69B'!$C$5</f>
        <v>120</v>
      </c>
      <c r="K79" s="158">
        <f>F79*'[2]AFORO-Boy.-Calle 69B'!$C$9</f>
        <v>125</v>
      </c>
      <c r="L79" s="158">
        <f>G79*'[2]AFORO-Boy.-Calle 69B'!$C$11</f>
        <v>63.5</v>
      </c>
      <c r="M79" s="158">
        <f t="shared" si="15"/>
        <v>565.5</v>
      </c>
      <c r="N79" s="158">
        <f t="shared" si="16"/>
        <v>2147</v>
      </c>
      <c r="O79" s="159">
        <f t="shared" si="17"/>
        <v>565.5</v>
      </c>
      <c r="P79" s="160">
        <f t="shared" si="18"/>
        <v>845</v>
      </c>
      <c r="Q79" s="160">
        <f t="shared" si="10"/>
        <v>945</v>
      </c>
      <c r="R79" s="161">
        <f t="shared" si="11"/>
        <v>9.0725E-6</v>
      </c>
      <c r="S79" s="143">
        <f t="shared" si="12"/>
        <v>907.25</v>
      </c>
      <c r="T79" s="130">
        <f t="shared" si="13"/>
        <v>576.24166666666667</v>
      </c>
    </row>
    <row r="80" spans="1:20" x14ac:dyDescent="0.25">
      <c r="A80" s="160">
        <f>'[2]AFORO-Boy.-Calle 69B'!C93</f>
        <v>900</v>
      </c>
      <c r="B80" s="160">
        <f>'[2]AFORO-Boy.-Calle 69B'!D93</f>
        <v>915</v>
      </c>
      <c r="C80" s="229"/>
      <c r="D80" s="158">
        <f>SUM('Movimiento S-N 2 Y 2B'!D19+'Movimiento S-N 2 Y 2B'!D79+'Movimiento S-N 2 Y 2B'!D139+'Movimiento S-N 2 Y 2B'!D199+'Movimiento S-N 2 Y 2B'!D259)</f>
        <v>232</v>
      </c>
      <c r="E80" s="158">
        <f>SUM('Movimiento S-N 2 Y 2B'!E19+'Movimiento S-N 2 Y 2B'!E79+'Movimiento S-N 2 Y 2B'!E139+'Movimiento S-N 2 Y 2B'!E199+'Movimiento S-N 2 Y 2B'!E259)</f>
        <v>54</v>
      </c>
      <c r="F80" s="158">
        <f>SUM('Movimiento S-N 2 Y 2B'!F19+'Movimiento S-N 2 Y 2B'!F79+'Movimiento S-N 2 Y 2B'!F139+'Movimiento S-N 2 Y 2B'!F199+'Movimiento S-N 2 Y 2B'!F259)</f>
        <v>42</v>
      </c>
      <c r="G80" s="158">
        <f>SUM('Movimiento S-N 2 Y 2B'!G19+'Movimiento S-N 2 Y 2B'!G79+'Movimiento S-N 2 Y 2B'!G139+'Movimiento S-N 2 Y 2B'!G199+'Movimiento S-N 2 Y 2B'!G259)</f>
        <v>104</v>
      </c>
      <c r="H80" s="158">
        <f t="shared" si="14"/>
        <v>432</v>
      </c>
      <c r="I80" s="158">
        <f>D80*'[2]AFORO-Boy.-Calle 69B'!$C$3</f>
        <v>232</v>
      </c>
      <c r="J80" s="158">
        <f>E80*'[2]AFORO-Boy.-Calle 69B'!$C$5</f>
        <v>108</v>
      </c>
      <c r="K80" s="158">
        <f>F80*'[2]AFORO-Boy.-Calle 69B'!$C$9</f>
        <v>105</v>
      </c>
      <c r="L80" s="158">
        <f>G80*'[2]AFORO-Boy.-Calle 69B'!$C$11</f>
        <v>52</v>
      </c>
      <c r="M80" s="158">
        <f t="shared" si="15"/>
        <v>497</v>
      </c>
      <c r="N80" s="158">
        <f t="shared" si="16"/>
        <v>2174.5</v>
      </c>
      <c r="O80" s="159">
        <f t="shared" si="17"/>
        <v>593</v>
      </c>
      <c r="P80" s="160">
        <f t="shared" si="18"/>
        <v>900</v>
      </c>
      <c r="Q80" s="160">
        <f t="shared" si="10"/>
        <v>1000</v>
      </c>
      <c r="R80" s="161">
        <f t="shared" si="11"/>
        <v>9.0725E-6</v>
      </c>
      <c r="S80" s="143">
        <f t="shared" si="12"/>
        <v>907.25</v>
      </c>
      <c r="T80" s="130">
        <f t="shared" si="13"/>
        <v>576.24166666666667</v>
      </c>
    </row>
    <row r="81" spans="1:20" x14ac:dyDescent="0.25">
      <c r="A81" s="160">
        <f>'[2]AFORO-Boy.-Calle 69B'!C94</f>
        <v>915</v>
      </c>
      <c r="B81" s="160">
        <f>'[2]AFORO-Boy.-Calle 69B'!D94</f>
        <v>930</v>
      </c>
      <c r="C81" s="229"/>
      <c r="D81" s="158">
        <f>SUM('Movimiento S-N 2 Y 2B'!D20+'Movimiento S-N 2 Y 2B'!D80+'Movimiento S-N 2 Y 2B'!D140+'Movimiento S-N 2 Y 2B'!D200+'Movimiento S-N 2 Y 2B'!D260)</f>
        <v>229</v>
      </c>
      <c r="E81" s="158">
        <f>SUM('Movimiento S-N 2 Y 2B'!E20+'Movimiento S-N 2 Y 2B'!E80+'Movimiento S-N 2 Y 2B'!E140+'Movimiento S-N 2 Y 2B'!E200+'Movimiento S-N 2 Y 2B'!E260)</f>
        <v>67</v>
      </c>
      <c r="F81" s="158">
        <f>SUM('Movimiento S-N 2 Y 2B'!F20+'Movimiento S-N 2 Y 2B'!F80+'Movimiento S-N 2 Y 2B'!F140+'Movimiento S-N 2 Y 2B'!F200+'Movimiento S-N 2 Y 2B'!F260)</f>
        <v>52</v>
      </c>
      <c r="G81" s="158">
        <f>SUM('Movimiento S-N 2 Y 2B'!G20+'Movimiento S-N 2 Y 2B'!G80+'Movimiento S-N 2 Y 2B'!G140+'Movimiento S-N 2 Y 2B'!G200+'Movimiento S-N 2 Y 2B'!G260)</f>
        <v>123</v>
      </c>
      <c r="H81" s="158">
        <f t="shared" si="14"/>
        <v>471</v>
      </c>
      <c r="I81" s="158">
        <f>D81*'[2]AFORO-Boy.-Calle 69B'!$C$3</f>
        <v>229</v>
      </c>
      <c r="J81" s="158">
        <f>E81*'[2]AFORO-Boy.-Calle 69B'!$C$5</f>
        <v>134</v>
      </c>
      <c r="K81" s="158">
        <f>F81*'[2]AFORO-Boy.-Calle 69B'!$C$9</f>
        <v>130</v>
      </c>
      <c r="L81" s="158">
        <f>G81*'[2]AFORO-Boy.-Calle 69B'!$C$11</f>
        <v>61.5</v>
      </c>
      <c r="M81" s="158">
        <f t="shared" si="15"/>
        <v>554.5</v>
      </c>
      <c r="N81" s="158">
        <f t="shared" si="16"/>
        <v>2294</v>
      </c>
      <c r="O81" s="159">
        <f t="shared" si="17"/>
        <v>616.5</v>
      </c>
      <c r="P81" s="160">
        <f t="shared" si="18"/>
        <v>915</v>
      </c>
      <c r="Q81" s="160">
        <f t="shared" si="10"/>
        <v>1015</v>
      </c>
      <c r="R81" s="161">
        <f t="shared" si="11"/>
        <v>9.0725E-6</v>
      </c>
      <c r="S81" s="143">
        <f t="shared" si="12"/>
        <v>907.25</v>
      </c>
      <c r="T81" s="130">
        <f t="shared" si="13"/>
        <v>576.24166666666667</v>
      </c>
    </row>
    <row r="82" spans="1:20" x14ac:dyDescent="0.25">
      <c r="A82" s="160">
        <f>'[2]AFORO-Boy.-Calle 69B'!C95</f>
        <v>930</v>
      </c>
      <c r="B82" s="160">
        <f>'[2]AFORO-Boy.-Calle 69B'!D95</f>
        <v>945</v>
      </c>
      <c r="C82" s="229"/>
      <c r="D82" s="158">
        <f>SUM('Movimiento S-N 2 Y 2B'!D21+'Movimiento S-N 2 Y 2B'!D81+'Movimiento S-N 2 Y 2B'!D141+'Movimiento S-N 2 Y 2B'!D201+'Movimiento S-N 2 Y 2B'!D261)</f>
        <v>247</v>
      </c>
      <c r="E82" s="158">
        <f>SUM('Movimiento S-N 2 Y 2B'!E21+'Movimiento S-N 2 Y 2B'!E81+'Movimiento S-N 2 Y 2B'!E141+'Movimiento S-N 2 Y 2B'!E201+'Movimiento S-N 2 Y 2B'!E261)</f>
        <v>45</v>
      </c>
      <c r="F82" s="158">
        <f>SUM('Movimiento S-N 2 Y 2B'!F21+'Movimiento S-N 2 Y 2B'!F81+'Movimiento S-N 2 Y 2B'!F141+'Movimiento S-N 2 Y 2B'!F201+'Movimiento S-N 2 Y 2B'!F261)</f>
        <v>57</v>
      </c>
      <c r="G82" s="158">
        <f>SUM('Movimiento S-N 2 Y 2B'!G21+'Movimiento S-N 2 Y 2B'!G81+'Movimiento S-N 2 Y 2B'!G141+'Movimiento S-N 2 Y 2B'!G201+'Movimiento S-N 2 Y 2B'!G261)</f>
        <v>101</v>
      </c>
      <c r="H82" s="158">
        <f t="shared" si="14"/>
        <v>450</v>
      </c>
      <c r="I82" s="158">
        <f>D82*'[2]AFORO-Boy.-Calle 69B'!$C$3</f>
        <v>247</v>
      </c>
      <c r="J82" s="158">
        <f>E82*'[2]AFORO-Boy.-Calle 69B'!$C$5</f>
        <v>90</v>
      </c>
      <c r="K82" s="158">
        <f>F82*'[2]AFORO-Boy.-Calle 69B'!$C$9</f>
        <v>142.5</v>
      </c>
      <c r="L82" s="158">
        <f>G82*'[2]AFORO-Boy.-Calle 69B'!$C$11</f>
        <v>50.5</v>
      </c>
      <c r="M82" s="158">
        <f t="shared" si="15"/>
        <v>530</v>
      </c>
      <c r="N82" s="158">
        <f t="shared" si="16"/>
        <v>2302</v>
      </c>
      <c r="O82" s="159">
        <f t="shared" si="17"/>
        <v>616.5</v>
      </c>
      <c r="P82" s="160">
        <f t="shared" si="18"/>
        <v>930</v>
      </c>
      <c r="Q82" s="160">
        <f t="shared" si="10"/>
        <v>1030</v>
      </c>
      <c r="R82" s="161">
        <f t="shared" si="11"/>
        <v>9.0725E-6</v>
      </c>
      <c r="S82" s="143">
        <f t="shared" si="12"/>
        <v>907.25</v>
      </c>
      <c r="T82" s="130">
        <f t="shared" si="13"/>
        <v>576.24166666666667</v>
      </c>
    </row>
    <row r="83" spans="1:20" x14ac:dyDescent="0.25">
      <c r="A83" s="160">
        <f>'[2]AFORO-Boy.-Calle 69B'!C96</f>
        <v>945</v>
      </c>
      <c r="B83" s="160">
        <f>'[2]AFORO-Boy.-Calle 69B'!D96</f>
        <v>1000</v>
      </c>
      <c r="C83" s="229"/>
      <c r="D83" s="158">
        <f>SUM('Movimiento S-N 2 Y 2B'!D22+'Movimiento S-N 2 Y 2B'!D82+'Movimiento S-N 2 Y 2B'!D142+'Movimiento S-N 2 Y 2B'!D202+'Movimiento S-N 2 Y 2B'!D262)</f>
        <v>264</v>
      </c>
      <c r="E83" s="158">
        <f>SUM('Movimiento S-N 2 Y 2B'!E22+'Movimiento S-N 2 Y 2B'!E82+'Movimiento S-N 2 Y 2B'!E142+'Movimiento S-N 2 Y 2B'!E202+'Movimiento S-N 2 Y 2B'!E262)</f>
        <v>67</v>
      </c>
      <c r="F83" s="158">
        <f>SUM('Movimiento S-N 2 Y 2B'!F22+'Movimiento S-N 2 Y 2B'!F82+'Movimiento S-N 2 Y 2B'!F142+'Movimiento S-N 2 Y 2B'!F202+'Movimiento S-N 2 Y 2B'!F262)</f>
        <v>58</v>
      </c>
      <c r="G83" s="158">
        <f>SUM('Movimiento S-N 2 Y 2B'!G22+'Movimiento S-N 2 Y 2B'!G82+'Movimiento S-N 2 Y 2B'!G142+'Movimiento S-N 2 Y 2B'!G202+'Movimiento S-N 2 Y 2B'!G262)</f>
        <v>100</v>
      </c>
      <c r="H83" s="158">
        <f t="shared" si="14"/>
        <v>489</v>
      </c>
      <c r="I83" s="158">
        <f>D83*'[2]AFORO-Boy.-Calle 69B'!$C$3</f>
        <v>264</v>
      </c>
      <c r="J83" s="158">
        <f>E83*'[2]AFORO-Boy.-Calle 69B'!$C$5</f>
        <v>134</v>
      </c>
      <c r="K83" s="158">
        <f>F83*'[2]AFORO-Boy.-Calle 69B'!$C$9</f>
        <v>145</v>
      </c>
      <c r="L83" s="158">
        <f>G83*'[2]AFORO-Boy.-Calle 69B'!$C$11</f>
        <v>50</v>
      </c>
      <c r="M83" s="158">
        <f t="shared" si="15"/>
        <v>593</v>
      </c>
      <c r="N83" s="158">
        <f t="shared" si="16"/>
        <v>2283</v>
      </c>
      <c r="O83" s="159">
        <f t="shared" si="17"/>
        <v>616.5</v>
      </c>
      <c r="P83" s="160">
        <f t="shared" si="18"/>
        <v>945</v>
      </c>
      <c r="Q83" s="160">
        <f t="shared" si="10"/>
        <v>1045</v>
      </c>
      <c r="R83" s="161">
        <f t="shared" si="11"/>
        <v>9.0725E-6</v>
      </c>
      <c r="S83" s="143">
        <f t="shared" si="12"/>
        <v>907.25</v>
      </c>
      <c r="T83" s="130">
        <f t="shared" si="13"/>
        <v>576.24166666666667</v>
      </c>
    </row>
    <row r="84" spans="1:20" x14ac:dyDescent="0.25">
      <c r="A84" s="160">
        <f>'[2]AFORO-Boy.-Calle 69B'!C97</f>
        <v>1000</v>
      </c>
      <c r="B84" s="160">
        <f>'[2]AFORO-Boy.-Calle 69B'!D97</f>
        <v>1015</v>
      </c>
      <c r="C84" s="229"/>
      <c r="D84" s="158">
        <f>SUM('Movimiento S-N 2 Y 2B'!D23+'Movimiento S-N 2 Y 2B'!D83+'Movimiento S-N 2 Y 2B'!D143+'Movimiento S-N 2 Y 2B'!D203+'Movimiento S-N 2 Y 2B'!D263)</f>
        <v>200</v>
      </c>
      <c r="E84" s="158">
        <f>SUM('Movimiento S-N 2 Y 2B'!E23+'Movimiento S-N 2 Y 2B'!E83+'Movimiento S-N 2 Y 2B'!E143+'Movimiento S-N 2 Y 2B'!E203+'Movimiento S-N 2 Y 2B'!E263)</f>
        <v>51</v>
      </c>
      <c r="F84" s="158">
        <f>SUM('Movimiento S-N 2 Y 2B'!F23+'Movimiento S-N 2 Y 2B'!F83+'Movimiento S-N 2 Y 2B'!F143+'Movimiento S-N 2 Y 2B'!F203+'Movimiento S-N 2 Y 2B'!F263)</f>
        <v>107</v>
      </c>
      <c r="G84" s="158">
        <f>SUM('Movimiento S-N 2 Y 2B'!G23+'Movimiento S-N 2 Y 2B'!G83+'Movimiento S-N 2 Y 2B'!G143+'Movimiento S-N 2 Y 2B'!G203+'Movimiento S-N 2 Y 2B'!G263)</f>
        <v>94</v>
      </c>
      <c r="H84" s="158">
        <f t="shared" si="14"/>
        <v>452</v>
      </c>
      <c r="I84" s="158">
        <f>D84*'[2]AFORO-Boy.-Calle 69B'!$C$3</f>
        <v>200</v>
      </c>
      <c r="J84" s="158">
        <f>E84*'[2]AFORO-Boy.-Calle 69B'!$C$5</f>
        <v>102</v>
      </c>
      <c r="K84" s="158">
        <f>F84*'[2]AFORO-Boy.-Calle 69B'!$C$9</f>
        <v>267.5</v>
      </c>
      <c r="L84" s="158">
        <f>G84*'[2]AFORO-Boy.-Calle 69B'!$C$11</f>
        <v>47</v>
      </c>
      <c r="M84" s="158">
        <f t="shared" si="15"/>
        <v>616.5</v>
      </c>
      <c r="N84" s="158">
        <f t="shared" si="16"/>
        <v>2263</v>
      </c>
      <c r="O84" s="159">
        <f t="shared" si="17"/>
        <v>616.5</v>
      </c>
      <c r="P84" s="160">
        <f t="shared" si="18"/>
        <v>1000</v>
      </c>
      <c r="Q84" s="160">
        <f t="shared" si="10"/>
        <v>1100</v>
      </c>
      <c r="R84" s="161">
        <f t="shared" si="11"/>
        <v>9.0725E-6</v>
      </c>
      <c r="S84" s="143">
        <f t="shared" si="12"/>
        <v>907.25</v>
      </c>
      <c r="T84" s="130">
        <f t="shared" si="13"/>
        <v>576.24166666666667</v>
      </c>
    </row>
    <row r="85" spans="1:20" x14ac:dyDescent="0.25">
      <c r="A85" s="160">
        <f>'[2]AFORO-Boy.-Calle 69B'!C98</f>
        <v>1015</v>
      </c>
      <c r="B85" s="160">
        <f>'[2]AFORO-Boy.-Calle 69B'!D98</f>
        <v>1030</v>
      </c>
      <c r="C85" s="229"/>
      <c r="D85" s="158">
        <f>SUM('Movimiento S-N 2 Y 2B'!D24+'Movimiento S-N 2 Y 2B'!D84+'Movimiento S-N 2 Y 2B'!D144+'Movimiento S-N 2 Y 2B'!D204+'Movimiento S-N 2 Y 2B'!D264)</f>
        <v>173</v>
      </c>
      <c r="E85" s="158">
        <f>SUM('Movimiento S-N 2 Y 2B'!E24+'Movimiento S-N 2 Y 2B'!E84+'Movimiento S-N 2 Y 2B'!E144+'Movimiento S-N 2 Y 2B'!E204+'Movimiento S-N 2 Y 2B'!E264)</f>
        <v>45</v>
      </c>
      <c r="F85" s="158">
        <f>SUM('Movimiento S-N 2 Y 2B'!F24+'Movimiento S-N 2 Y 2B'!F84+'Movimiento S-N 2 Y 2B'!F144+'Movimiento S-N 2 Y 2B'!F204+'Movimiento S-N 2 Y 2B'!F264)</f>
        <v>109</v>
      </c>
      <c r="G85" s="158">
        <f>SUM('Movimiento S-N 2 Y 2B'!G24+'Movimiento S-N 2 Y 2B'!G84+'Movimiento S-N 2 Y 2B'!G144+'Movimiento S-N 2 Y 2B'!G204+'Movimiento S-N 2 Y 2B'!G264)</f>
        <v>54</v>
      </c>
      <c r="H85" s="158">
        <f t="shared" si="14"/>
        <v>381</v>
      </c>
      <c r="I85" s="158">
        <f>D85*'[2]AFORO-Boy.-Calle 69B'!$C$3</f>
        <v>173</v>
      </c>
      <c r="J85" s="158">
        <f>E85*'[2]AFORO-Boy.-Calle 69B'!$C$5</f>
        <v>90</v>
      </c>
      <c r="K85" s="158">
        <f>F85*'[2]AFORO-Boy.-Calle 69B'!$C$9</f>
        <v>272.5</v>
      </c>
      <c r="L85" s="158">
        <f>G85*'[2]AFORO-Boy.-Calle 69B'!$C$11</f>
        <v>27</v>
      </c>
      <c r="M85" s="158">
        <f t="shared" si="15"/>
        <v>562.5</v>
      </c>
      <c r="N85" s="158">
        <f t="shared" si="16"/>
        <v>2237.5</v>
      </c>
      <c r="O85" s="159">
        <f t="shared" si="17"/>
        <v>591</v>
      </c>
      <c r="P85" s="160">
        <f t="shared" si="18"/>
        <v>1015</v>
      </c>
      <c r="Q85" s="160">
        <f t="shared" si="10"/>
        <v>1115</v>
      </c>
      <c r="R85" s="161">
        <f t="shared" si="11"/>
        <v>9.0725E-6</v>
      </c>
      <c r="S85" s="143">
        <f t="shared" si="12"/>
        <v>907.25</v>
      </c>
      <c r="T85" s="130">
        <f t="shared" si="13"/>
        <v>576.24166666666667</v>
      </c>
    </row>
    <row r="86" spans="1:20" x14ac:dyDescent="0.25">
      <c r="A86" s="160">
        <f>'[2]AFORO-Boy.-Calle 69B'!C99</f>
        <v>1030</v>
      </c>
      <c r="B86" s="160">
        <f>'[2]AFORO-Boy.-Calle 69B'!D99</f>
        <v>1045</v>
      </c>
      <c r="C86" s="229"/>
      <c r="D86" s="158">
        <f>SUM('Movimiento S-N 2 Y 2B'!D25+'Movimiento S-N 2 Y 2B'!D85+'Movimiento S-N 2 Y 2B'!D145+'Movimiento S-N 2 Y 2B'!D205+'Movimiento S-N 2 Y 2B'!D265)</f>
        <v>195</v>
      </c>
      <c r="E86" s="158">
        <f>SUM('Movimiento S-N 2 Y 2B'!E25+'Movimiento S-N 2 Y 2B'!E85+'Movimiento S-N 2 Y 2B'!E145+'Movimiento S-N 2 Y 2B'!E205+'Movimiento S-N 2 Y 2B'!E265)</f>
        <v>38</v>
      </c>
      <c r="F86" s="158">
        <f>SUM('Movimiento S-N 2 Y 2B'!F25+'Movimiento S-N 2 Y 2B'!F85+'Movimiento S-N 2 Y 2B'!F145+'Movimiento S-N 2 Y 2B'!F205+'Movimiento S-N 2 Y 2B'!F265)</f>
        <v>85</v>
      </c>
      <c r="G86" s="158">
        <f>SUM('Movimiento S-N 2 Y 2B'!G25+'Movimiento S-N 2 Y 2B'!G85+'Movimiento S-N 2 Y 2B'!G145+'Movimiento S-N 2 Y 2B'!G205+'Movimiento S-N 2 Y 2B'!G265)</f>
        <v>55</v>
      </c>
      <c r="H86" s="158">
        <f t="shared" si="14"/>
        <v>373</v>
      </c>
      <c r="I86" s="158">
        <f>D86*'[2]AFORO-Boy.-Calle 69B'!$C$3</f>
        <v>195</v>
      </c>
      <c r="J86" s="158">
        <f>E86*'[2]AFORO-Boy.-Calle 69B'!$C$5</f>
        <v>76</v>
      </c>
      <c r="K86" s="158">
        <f>F86*'[2]AFORO-Boy.-Calle 69B'!$C$9</f>
        <v>212.5</v>
      </c>
      <c r="L86" s="158">
        <f>G86*'[2]AFORO-Boy.-Calle 69B'!$C$11</f>
        <v>27.5</v>
      </c>
      <c r="M86" s="158">
        <f t="shared" si="15"/>
        <v>511</v>
      </c>
      <c r="N86" s="158">
        <f t="shared" si="16"/>
        <v>2291</v>
      </c>
      <c r="O86" s="159">
        <f t="shared" si="17"/>
        <v>616</v>
      </c>
      <c r="P86" s="160">
        <f t="shared" si="18"/>
        <v>1030</v>
      </c>
      <c r="Q86" s="160">
        <f t="shared" si="10"/>
        <v>1130</v>
      </c>
      <c r="R86" s="161">
        <f t="shared" si="11"/>
        <v>9.0725E-6</v>
      </c>
      <c r="S86" s="143">
        <f t="shared" si="12"/>
        <v>907.25</v>
      </c>
      <c r="T86" s="130">
        <f t="shared" si="13"/>
        <v>576.24166666666667</v>
      </c>
    </row>
    <row r="87" spans="1:20" x14ac:dyDescent="0.25">
      <c r="A87" s="160">
        <f>'[2]AFORO-Boy.-Calle 69B'!C100</f>
        <v>1045</v>
      </c>
      <c r="B87" s="160">
        <f>'[2]AFORO-Boy.-Calle 69B'!D100</f>
        <v>1100</v>
      </c>
      <c r="C87" s="229"/>
      <c r="D87" s="158">
        <f>SUM('Movimiento S-N 2 Y 2B'!D26+'Movimiento S-N 2 Y 2B'!D86+'Movimiento S-N 2 Y 2B'!D146+'Movimiento S-N 2 Y 2B'!D206+'Movimiento S-N 2 Y 2B'!D266)</f>
        <v>179</v>
      </c>
      <c r="E87" s="158">
        <f>SUM('Movimiento S-N 2 Y 2B'!E26+'Movimiento S-N 2 Y 2B'!E86+'Movimiento S-N 2 Y 2B'!E146+'Movimiento S-N 2 Y 2B'!E206+'Movimiento S-N 2 Y 2B'!E266)</f>
        <v>41</v>
      </c>
      <c r="F87" s="158">
        <f>SUM('Movimiento S-N 2 Y 2B'!F26+'Movimiento S-N 2 Y 2B'!F86+'Movimiento S-N 2 Y 2B'!F146+'Movimiento S-N 2 Y 2B'!F206+'Movimiento S-N 2 Y 2B'!F266)</f>
        <v>110</v>
      </c>
      <c r="G87" s="158">
        <f>SUM('Movimiento S-N 2 Y 2B'!G26+'Movimiento S-N 2 Y 2B'!G86+'Movimiento S-N 2 Y 2B'!G146+'Movimiento S-N 2 Y 2B'!G206+'Movimiento S-N 2 Y 2B'!G266)</f>
        <v>74</v>
      </c>
      <c r="H87" s="158">
        <f t="shared" si="14"/>
        <v>404</v>
      </c>
      <c r="I87" s="158">
        <f>D87*'[2]AFORO-Boy.-Calle 69B'!$C$3</f>
        <v>179</v>
      </c>
      <c r="J87" s="158">
        <f>E87*'[2]AFORO-Boy.-Calle 69B'!$C$5</f>
        <v>82</v>
      </c>
      <c r="K87" s="158">
        <f>F87*'[2]AFORO-Boy.-Calle 69B'!$C$9</f>
        <v>275</v>
      </c>
      <c r="L87" s="158">
        <f>G87*'[2]AFORO-Boy.-Calle 69B'!$C$11</f>
        <v>37</v>
      </c>
      <c r="M87" s="158">
        <f t="shared" si="15"/>
        <v>573</v>
      </c>
      <c r="N87" s="158">
        <f t="shared" si="16"/>
        <v>2409.5</v>
      </c>
      <c r="O87" s="159">
        <f t="shared" si="17"/>
        <v>629.5</v>
      </c>
      <c r="P87" s="160">
        <f t="shared" si="18"/>
        <v>1045</v>
      </c>
      <c r="Q87" s="160">
        <f t="shared" si="10"/>
        <v>1145</v>
      </c>
      <c r="R87" s="161">
        <f t="shared" si="11"/>
        <v>9.0725E-6</v>
      </c>
      <c r="S87" s="143">
        <f t="shared" si="12"/>
        <v>907.25</v>
      </c>
      <c r="T87" s="130">
        <f t="shared" si="13"/>
        <v>576.24166666666667</v>
      </c>
    </row>
    <row r="88" spans="1:20" x14ac:dyDescent="0.25">
      <c r="A88" s="160">
        <f>'[2]AFORO-Boy.-Calle 69B'!C101</f>
        <v>1100</v>
      </c>
      <c r="B88" s="160">
        <f>'[2]AFORO-Boy.-Calle 69B'!D101</f>
        <v>1115</v>
      </c>
      <c r="C88" s="229"/>
      <c r="D88" s="158">
        <f>SUM('Movimiento S-N 2 Y 2B'!D27+'Movimiento S-N 2 Y 2B'!D87+'Movimiento S-N 2 Y 2B'!D147+'Movimiento S-N 2 Y 2B'!D207+'Movimiento S-N 2 Y 2B'!D267)</f>
        <v>229</v>
      </c>
      <c r="E88" s="158">
        <f>SUM('Movimiento S-N 2 Y 2B'!E27+'Movimiento S-N 2 Y 2B'!E87+'Movimiento S-N 2 Y 2B'!E147+'Movimiento S-N 2 Y 2B'!E207+'Movimiento S-N 2 Y 2B'!E267)</f>
        <v>46</v>
      </c>
      <c r="F88" s="158">
        <f>SUM('Movimiento S-N 2 Y 2B'!F27+'Movimiento S-N 2 Y 2B'!F87+'Movimiento S-N 2 Y 2B'!F147+'Movimiento S-N 2 Y 2B'!F207+'Movimiento S-N 2 Y 2B'!F267)</f>
        <v>92</v>
      </c>
      <c r="G88" s="158">
        <f>SUM('Movimiento S-N 2 Y 2B'!G27+'Movimiento S-N 2 Y 2B'!G87+'Movimiento S-N 2 Y 2B'!G147+'Movimiento S-N 2 Y 2B'!G207+'Movimiento S-N 2 Y 2B'!G267)</f>
        <v>80</v>
      </c>
      <c r="H88" s="158">
        <f t="shared" si="14"/>
        <v>447</v>
      </c>
      <c r="I88" s="158">
        <f>D88*'[2]AFORO-Boy.-Calle 69B'!$C$3</f>
        <v>229</v>
      </c>
      <c r="J88" s="158">
        <f>E88*'[2]AFORO-Boy.-Calle 69B'!$C$5</f>
        <v>92</v>
      </c>
      <c r="K88" s="158">
        <f>F88*'[2]AFORO-Boy.-Calle 69B'!$C$9</f>
        <v>230</v>
      </c>
      <c r="L88" s="158">
        <f>G88*'[2]AFORO-Boy.-Calle 69B'!$C$11</f>
        <v>40</v>
      </c>
      <c r="M88" s="158">
        <f t="shared" si="15"/>
        <v>591</v>
      </c>
      <c r="N88" s="158">
        <f t="shared" si="16"/>
        <v>2500.5</v>
      </c>
      <c r="O88" s="159">
        <f t="shared" si="17"/>
        <v>664</v>
      </c>
      <c r="P88" s="160">
        <f t="shared" si="18"/>
        <v>1100</v>
      </c>
      <c r="Q88" s="160">
        <f t="shared" si="10"/>
        <v>1200</v>
      </c>
      <c r="R88" s="161">
        <f t="shared" si="11"/>
        <v>9.0725E-6</v>
      </c>
      <c r="S88" s="143">
        <f t="shared" si="12"/>
        <v>907.25</v>
      </c>
      <c r="T88" s="130">
        <f t="shared" si="13"/>
        <v>576.24166666666667</v>
      </c>
    </row>
    <row r="89" spans="1:20" x14ac:dyDescent="0.25">
      <c r="A89" s="160">
        <f>'[2]AFORO-Boy.-Calle 69B'!C102</f>
        <v>1115</v>
      </c>
      <c r="B89" s="160">
        <f>'[2]AFORO-Boy.-Calle 69B'!D102</f>
        <v>1130</v>
      </c>
      <c r="C89" s="229"/>
      <c r="D89" s="158">
        <f>SUM('Movimiento S-N 2 Y 2B'!D28+'Movimiento S-N 2 Y 2B'!D88+'Movimiento S-N 2 Y 2B'!D148+'Movimiento S-N 2 Y 2B'!D208+'Movimiento S-N 2 Y 2B'!D268)</f>
        <v>255</v>
      </c>
      <c r="E89" s="158">
        <f>SUM('Movimiento S-N 2 Y 2B'!E28+'Movimiento S-N 2 Y 2B'!E88+'Movimiento S-N 2 Y 2B'!E148+'Movimiento S-N 2 Y 2B'!E208+'Movimiento S-N 2 Y 2B'!E268)</f>
        <v>65</v>
      </c>
      <c r="F89" s="158">
        <f>SUM('Movimiento S-N 2 Y 2B'!F28+'Movimiento S-N 2 Y 2B'!F88+'Movimiento S-N 2 Y 2B'!F148+'Movimiento S-N 2 Y 2B'!F208+'Movimiento S-N 2 Y 2B'!F268)</f>
        <v>80</v>
      </c>
      <c r="G89" s="158">
        <f>SUM('Movimiento S-N 2 Y 2B'!G28+'Movimiento S-N 2 Y 2B'!G88+'Movimiento S-N 2 Y 2B'!G148+'Movimiento S-N 2 Y 2B'!G208+'Movimiento S-N 2 Y 2B'!G268)</f>
        <v>62</v>
      </c>
      <c r="H89" s="158">
        <f t="shared" si="14"/>
        <v>462</v>
      </c>
      <c r="I89" s="158">
        <f>D89*'[2]AFORO-Boy.-Calle 69B'!$C$3</f>
        <v>255</v>
      </c>
      <c r="J89" s="158">
        <f>E89*'[2]AFORO-Boy.-Calle 69B'!$C$5</f>
        <v>130</v>
      </c>
      <c r="K89" s="158">
        <f>F89*'[2]AFORO-Boy.-Calle 69B'!$C$9</f>
        <v>200</v>
      </c>
      <c r="L89" s="158">
        <f>G89*'[2]AFORO-Boy.-Calle 69B'!$C$11</f>
        <v>31</v>
      </c>
      <c r="M89" s="158">
        <f t="shared" si="15"/>
        <v>616</v>
      </c>
      <c r="N89" s="158">
        <f t="shared" si="16"/>
        <v>2461.5</v>
      </c>
      <c r="O89" s="159">
        <f t="shared" si="17"/>
        <v>664</v>
      </c>
      <c r="P89" s="160">
        <f t="shared" si="18"/>
        <v>1115</v>
      </c>
      <c r="Q89" s="160">
        <f t="shared" si="10"/>
        <v>1215</v>
      </c>
      <c r="R89" s="161">
        <f t="shared" si="11"/>
        <v>9.0725E-6</v>
      </c>
      <c r="S89" s="143">
        <f t="shared" si="12"/>
        <v>907.25</v>
      </c>
      <c r="T89" s="130">
        <f t="shared" si="13"/>
        <v>576.24166666666667</v>
      </c>
    </row>
    <row r="90" spans="1:20" x14ac:dyDescent="0.25">
      <c r="A90" s="160">
        <f>'[2]AFORO-Boy.-Calle 69B'!C103</f>
        <v>1130</v>
      </c>
      <c r="B90" s="160">
        <f>'[2]AFORO-Boy.-Calle 69B'!D103</f>
        <v>1145</v>
      </c>
      <c r="C90" s="229"/>
      <c r="D90" s="158">
        <f>SUM('Movimiento S-N 2 Y 2B'!D29+'Movimiento S-N 2 Y 2B'!D89+'Movimiento S-N 2 Y 2B'!D149+'Movimiento S-N 2 Y 2B'!D209+'Movimiento S-N 2 Y 2B'!D269)</f>
        <v>255</v>
      </c>
      <c r="E90" s="158">
        <f>SUM('Movimiento S-N 2 Y 2B'!E29+'Movimiento S-N 2 Y 2B'!E89+'Movimiento S-N 2 Y 2B'!E149+'Movimiento S-N 2 Y 2B'!E209+'Movimiento S-N 2 Y 2B'!E269)</f>
        <v>53</v>
      </c>
      <c r="F90" s="158">
        <f>SUM('Movimiento S-N 2 Y 2B'!F29+'Movimiento S-N 2 Y 2B'!F89+'Movimiento S-N 2 Y 2B'!F149+'Movimiento S-N 2 Y 2B'!F209+'Movimiento S-N 2 Y 2B'!F269)</f>
        <v>90</v>
      </c>
      <c r="G90" s="158">
        <f>SUM('Movimiento S-N 2 Y 2B'!G29+'Movimiento S-N 2 Y 2B'!G89+'Movimiento S-N 2 Y 2B'!G149+'Movimiento S-N 2 Y 2B'!G209+'Movimiento S-N 2 Y 2B'!G269)</f>
        <v>87</v>
      </c>
      <c r="H90" s="158">
        <f t="shared" si="14"/>
        <v>485</v>
      </c>
      <c r="I90" s="158">
        <f>D90*'[2]AFORO-Boy.-Calle 69B'!$C$3</f>
        <v>255</v>
      </c>
      <c r="J90" s="158">
        <f>E90*'[2]AFORO-Boy.-Calle 69B'!$C$5</f>
        <v>106</v>
      </c>
      <c r="K90" s="158">
        <f>F90*'[2]AFORO-Boy.-Calle 69B'!$C$9</f>
        <v>225</v>
      </c>
      <c r="L90" s="158">
        <f>G90*'[2]AFORO-Boy.-Calle 69B'!$C$11</f>
        <v>43.5</v>
      </c>
      <c r="M90" s="158">
        <f t="shared" si="15"/>
        <v>629.5</v>
      </c>
      <c r="N90" s="158">
        <f t="shared" si="16"/>
        <v>2412</v>
      </c>
      <c r="O90" s="159">
        <f t="shared" si="17"/>
        <v>664</v>
      </c>
      <c r="P90" s="160">
        <f t="shared" si="18"/>
        <v>1130</v>
      </c>
      <c r="Q90" s="160">
        <f t="shared" si="10"/>
        <v>1230</v>
      </c>
      <c r="R90" s="161">
        <f t="shared" si="11"/>
        <v>9.0725E-6</v>
      </c>
      <c r="S90" s="143">
        <f t="shared" si="12"/>
        <v>907.25</v>
      </c>
      <c r="T90" s="130">
        <f t="shared" si="13"/>
        <v>576.24166666666667</v>
      </c>
    </row>
    <row r="91" spans="1:20" x14ac:dyDescent="0.25">
      <c r="A91" s="160">
        <f>'[2]AFORO-Boy.-Calle 69B'!C104</f>
        <v>1145</v>
      </c>
      <c r="B91" s="160">
        <f>'[2]AFORO-Boy.-Calle 69B'!D104</f>
        <v>1200</v>
      </c>
      <c r="C91" s="229"/>
      <c r="D91" s="158">
        <f>SUM('Movimiento S-N 2 Y 2B'!D30+'Movimiento S-N 2 Y 2B'!D90+'Movimiento S-N 2 Y 2B'!D150+'Movimiento S-N 2 Y 2B'!D210+'Movimiento S-N 2 Y 2B'!D270)</f>
        <v>272</v>
      </c>
      <c r="E91" s="158">
        <f>SUM('Movimiento S-N 2 Y 2B'!E30+'Movimiento S-N 2 Y 2B'!E90+'Movimiento S-N 2 Y 2B'!E150+'Movimiento S-N 2 Y 2B'!E210+'Movimiento S-N 2 Y 2B'!E270)</f>
        <v>83</v>
      </c>
      <c r="F91" s="158">
        <f>SUM('Movimiento S-N 2 Y 2B'!F30+'Movimiento S-N 2 Y 2B'!F90+'Movimiento S-N 2 Y 2B'!F150+'Movimiento S-N 2 Y 2B'!F210+'Movimiento S-N 2 Y 2B'!F270)</f>
        <v>75</v>
      </c>
      <c r="G91" s="158">
        <f>SUM('Movimiento S-N 2 Y 2B'!G30+'Movimiento S-N 2 Y 2B'!G90+'Movimiento S-N 2 Y 2B'!G150+'Movimiento S-N 2 Y 2B'!G210+'Movimiento S-N 2 Y 2B'!G270)</f>
        <v>77</v>
      </c>
      <c r="H91" s="158">
        <f t="shared" si="14"/>
        <v>507</v>
      </c>
      <c r="I91" s="158">
        <f>D91*'[2]AFORO-Boy.-Calle 69B'!$C$3</f>
        <v>272</v>
      </c>
      <c r="J91" s="158">
        <f>E91*'[2]AFORO-Boy.-Calle 69B'!$C$5</f>
        <v>166</v>
      </c>
      <c r="K91" s="158">
        <f>F91*'[2]AFORO-Boy.-Calle 69B'!$C$9</f>
        <v>187.5</v>
      </c>
      <c r="L91" s="158">
        <f>G91*'[2]AFORO-Boy.-Calle 69B'!$C$11</f>
        <v>38.5</v>
      </c>
      <c r="M91" s="158">
        <f t="shared" si="15"/>
        <v>664</v>
      </c>
      <c r="N91" s="158">
        <f t="shared" si="16"/>
        <v>2339.5</v>
      </c>
      <c r="O91" s="159">
        <f t="shared" si="17"/>
        <v>664</v>
      </c>
      <c r="P91" s="160">
        <f t="shared" si="18"/>
        <v>1145</v>
      </c>
      <c r="Q91" s="160">
        <f t="shared" si="10"/>
        <v>1245</v>
      </c>
      <c r="R91" s="161">
        <f t="shared" si="11"/>
        <v>9.0725E-6</v>
      </c>
      <c r="S91" s="143">
        <f t="shared" si="12"/>
        <v>907.25</v>
      </c>
      <c r="T91" s="130">
        <f t="shared" si="13"/>
        <v>576.24166666666667</v>
      </c>
    </row>
    <row r="92" spans="1:20" x14ac:dyDescent="0.25">
      <c r="A92" s="160">
        <f>'[2]AFORO-Boy.-Calle 69B'!C105</f>
        <v>1200</v>
      </c>
      <c r="B92" s="160">
        <f>'[2]AFORO-Boy.-Calle 69B'!D105</f>
        <v>1215</v>
      </c>
      <c r="C92" s="229"/>
      <c r="D92" s="158">
        <f>SUM('Movimiento S-N 2 Y 2B'!D31+'Movimiento S-N 2 Y 2B'!D91+'Movimiento S-N 2 Y 2B'!D151+'Movimiento S-N 2 Y 2B'!D211+'Movimiento S-N 2 Y 2B'!D271)</f>
        <v>201</v>
      </c>
      <c r="E92" s="158">
        <f>SUM('Movimiento S-N 2 Y 2B'!E31+'Movimiento S-N 2 Y 2B'!E91+'Movimiento S-N 2 Y 2B'!E151+'Movimiento S-N 2 Y 2B'!E211+'Movimiento S-N 2 Y 2B'!E271)</f>
        <v>64</v>
      </c>
      <c r="F92" s="158">
        <f>SUM('Movimiento S-N 2 Y 2B'!F31+'Movimiento S-N 2 Y 2B'!F91+'Movimiento S-N 2 Y 2B'!F151+'Movimiento S-N 2 Y 2B'!F211+'Movimiento S-N 2 Y 2B'!F271)</f>
        <v>72</v>
      </c>
      <c r="G92" s="158">
        <f>SUM('Movimiento S-N 2 Y 2B'!G31+'Movimiento S-N 2 Y 2B'!G91+'Movimiento S-N 2 Y 2B'!G151+'Movimiento S-N 2 Y 2B'!G211+'Movimiento S-N 2 Y 2B'!G271)</f>
        <v>86</v>
      </c>
      <c r="H92" s="158">
        <f t="shared" si="14"/>
        <v>423</v>
      </c>
      <c r="I92" s="158">
        <f>D92*'[2]AFORO-Boy.-Calle 69B'!$C$3</f>
        <v>201</v>
      </c>
      <c r="J92" s="158">
        <f>E92*'[2]AFORO-Boy.-Calle 69B'!$C$5</f>
        <v>128</v>
      </c>
      <c r="K92" s="158">
        <f>F92*'[2]AFORO-Boy.-Calle 69B'!$C$9</f>
        <v>180</v>
      </c>
      <c r="L92" s="158">
        <f>G92*'[2]AFORO-Boy.-Calle 69B'!$C$11</f>
        <v>43</v>
      </c>
      <c r="M92" s="158">
        <f t="shared" si="15"/>
        <v>552</v>
      </c>
      <c r="N92" s="158">
        <f t="shared" si="16"/>
        <v>2326</v>
      </c>
      <c r="O92" s="159">
        <f t="shared" si="17"/>
        <v>650.5</v>
      </c>
      <c r="P92" s="160">
        <f t="shared" si="18"/>
        <v>1200</v>
      </c>
      <c r="Q92" s="160">
        <f t="shared" si="10"/>
        <v>1300</v>
      </c>
      <c r="R92" s="161">
        <f t="shared" si="11"/>
        <v>9.0725E-6</v>
      </c>
      <c r="S92" s="143">
        <f t="shared" si="12"/>
        <v>907.25</v>
      </c>
      <c r="T92" s="130">
        <f t="shared" si="13"/>
        <v>576.24166666666667</v>
      </c>
    </row>
    <row r="93" spans="1:20" x14ac:dyDescent="0.25">
      <c r="A93" s="160">
        <f>'[2]AFORO-Boy.-Calle 69B'!C106</f>
        <v>1215</v>
      </c>
      <c r="B93" s="160">
        <f>'[2]AFORO-Boy.-Calle 69B'!D106</f>
        <v>1230</v>
      </c>
      <c r="C93" s="229"/>
      <c r="D93" s="158">
        <f>SUM('Movimiento S-N 2 Y 2B'!D32+'Movimiento S-N 2 Y 2B'!D92+'Movimiento S-N 2 Y 2B'!D152+'Movimiento S-N 2 Y 2B'!D212+'Movimiento S-N 2 Y 2B'!D272)</f>
        <v>168</v>
      </c>
      <c r="E93" s="158">
        <f>SUM('Movimiento S-N 2 Y 2B'!E32+'Movimiento S-N 2 Y 2B'!E92+'Movimiento S-N 2 Y 2B'!E152+'Movimiento S-N 2 Y 2B'!E212+'Movimiento S-N 2 Y 2B'!E272)</f>
        <v>61</v>
      </c>
      <c r="F93" s="158">
        <f>SUM('Movimiento S-N 2 Y 2B'!F32+'Movimiento S-N 2 Y 2B'!F92+'Movimiento S-N 2 Y 2B'!F152+'Movimiento S-N 2 Y 2B'!F212+'Movimiento S-N 2 Y 2B'!F272)</f>
        <v>97</v>
      </c>
      <c r="G93" s="158">
        <f>SUM('Movimiento S-N 2 Y 2B'!G32+'Movimiento S-N 2 Y 2B'!G92+'Movimiento S-N 2 Y 2B'!G152+'Movimiento S-N 2 Y 2B'!G212+'Movimiento S-N 2 Y 2B'!G272)</f>
        <v>68</v>
      </c>
      <c r="H93" s="158">
        <f t="shared" si="14"/>
        <v>394</v>
      </c>
      <c r="I93" s="158">
        <f>D93*'[2]AFORO-Boy.-Calle 69B'!$C$3</f>
        <v>168</v>
      </c>
      <c r="J93" s="158">
        <f>E93*'[2]AFORO-Boy.-Calle 69B'!$C$5</f>
        <v>122</v>
      </c>
      <c r="K93" s="158">
        <f>F93*'[2]AFORO-Boy.-Calle 69B'!$C$9</f>
        <v>242.5</v>
      </c>
      <c r="L93" s="158">
        <f>G93*'[2]AFORO-Boy.-Calle 69B'!$C$11</f>
        <v>34</v>
      </c>
      <c r="M93" s="158">
        <f t="shared" si="15"/>
        <v>566.5</v>
      </c>
      <c r="N93" s="158">
        <f t="shared" si="16"/>
        <v>2559.5</v>
      </c>
      <c r="O93" s="159">
        <f t="shared" si="17"/>
        <v>785.5</v>
      </c>
      <c r="P93" s="160">
        <f t="shared" si="18"/>
        <v>1215</v>
      </c>
      <c r="Q93" s="160">
        <f t="shared" si="10"/>
        <v>1315</v>
      </c>
      <c r="R93" s="161">
        <f t="shared" si="11"/>
        <v>9.0725E-6</v>
      </c>
      <c r="S93" s="143">
        <f t="shared" si="12"/>
        <v>907.25</v>
      </c>
      <c r="T93" s="130">
        <f t="shared" si="13"/>
        <v>576.24166666666667</v>
      </c>
    </row>
    <row r="94" spans="1:20" x14ac:dyDescent="0.25">
      <c r="A94" s="160">
        <f>'[2]AFORO-Boy.-Calle 69B'!C107</f>
        <v>1230</v>
      </c>
      <c r="B94" s="160">
        <f>'[2]AFORO-Boy.-Calle 69B'!D107</f>
        <v>1245</v>
      </c>
      <c r="C94" s="229"/>
      <c r="D94" s="158">
        <f>SUM('Movimiento S-N 2 Y 2B'!D33+'Movimiento S-N 2 Y 2B'!D93+'Movimiento S-N 2 Y 2B'!D153+'Movimiento S-N 2 Y 2B'!D213+'Movimiento S-N 2 Y 2B'!D273)</f>
        <v>228</v>
      </c>
      <c r="E94" s="158">
        <f>SUM('Movimiento S-N 2 Y 2B'!E33+'Movimiento S-N 2 Y 2B'!E93+'Movimiento S-N 2 Y 2B'!E153+'Movimiento S-N 2 Y 2B'!E213+'Movimiento S-N 2 Y 2B'!E273)</f>
        <v>64</v>
      </c>
      <c r="F94" s="158">
        <f>SUM('Movimiento S-N 2 Y 2B'!F33+'Movimiento S-N 2 Y 2B'!F93+'Movimiento S-N 2 Y 2B'!F153+'Movimiento S-N 2 Y 2B'!F213+'Movimiento S-N 2 Y 2B'!F273)</f>
        <v>67</v>
      </c>
      <c r="G94" s="158">
        <f>SUM('Movimiento S-N 2 Y 2B'!G33+'Movimiento S-N 2 Y 2B'!G93+'Movimiento S-N 2 Y 2B'!G153+'Movimiento S-N 2 Y 2B'!G213+'Movimiento S-N 2 Y 2B'!G273)</f>
        <v>67</v>
      </c>
      <c r="H94" s="158">
        <f t="shared" si="14"/>
        <v>426</v>
      </c>
      <c r="I94" s="158">
        <f>D94*'[2]AFORO-Boy.-Calle 69B'!$C$3</f>
        <v>228</v>
      </c>
      <c r="J94" s="158">
        <f>E94*'[2]AFORO-Boy.-Calle 69B'!$C$5</f>
        <v>128</v>
      </c>
      <c r="K94" s="158">
        <f>F94*'[2]AFORO-Boy.-Calle 69B'!$C$9</f>
        <v>167.5</v>
      </c>
      <c r="L94" s="158">
        <f>G94*'[2]AFORO-Boy.-Calle 69B'!$C$11</f>
        <v>33.5</v>
      </c>
      <c r="M94" s="158">
        <f t="shared" si="15"/>
        <v>557</v>
      </c>
      <c r="N94" s="158">
        <f t="shared" si="16"/>
        <v>2872</v>
      </c>
      <c r="O94" s="159">
        <f t="shared" si="17"/>
        <v>879</v>
      </c>
      <c r="P94" s="160">
        <f t="shared" si="18"/>
        <v>1230</v>
      </c>
      <c r="Q94" s="160">
        <f t="shared" si="10"/>
        <v>1330</v>
      </c>
      <c r="R94" s="161">
        <f t="shared" si="11"/>
        <v>9.0725E-6</v>
      </c>
      <c r="S94" s="143">
        <f t="shared" si="12"/>
        <v>907.25</v>
      </c>
      <c r="T94" s="130">
        <f t="shared" si="13"/>
        <v>576.24166666666667</v>
      </c>
    </row>
    <row r="95" spans="1:20" x14ac:dyDescent="0.25">
      <c r="A95" s="160">
        <f>'[2]AFORO-Boy.-Calle 69B'!C108</f>
        <v>1245</v>
      </c>
      <c r="B95" s="160">
        <f>'[2]AFORO-Boy.-Calle 69B'!D108</f>
        <v>1300</v>
      </c>
      <c r="C95" s="229"/>
      <c r="D95" s="158">
        <f>SUM('Movimiento S-N 2 Y 2B'!D34+'Movimiento S-N 2 Y 2B'!D94+'Movimiento S-N 2 Y 2B'!D154+'Movimiento S-N 2 Y 2B'!D214+'Movimiento S-N 2 Y 2B'!D274)</f>
        <v>304</v>
      </c>
      <c r="E95" s="158">
        <f>SUM('Movimiento S-N 2 Y 2B'!E34+'Movimiento S-N 2 Y 2B'!E94+'Movimiento S-N 2 Y 2B'!E154+'Movimiento S-N 2 Y 2B'!E214+'Movimiento S-N 2 Y 2B'!E274)</f>
        <v>59</v>
      </c>
      <c r="F95" s="158">
        <f>SUM('Movimiento S-N 2 Y 2B'!F34+'Movimiento S-N 2 Y 2B'!F94+'Movimiento S-N 2 Y 2B'!F154+'Movimiento S-N 2 Y 2B'!F214+'Movimiento S-N 2 Y 2B'!F274)</f>
        <v>76</v>
      </c>
      <c r="G95" s="158">
        <f>SUM('Movimiento S-N 2 Y 2B'!G34+'Movimiento S-N 2 Y 2B'!G94+'Movimiento S-N 2 Y 2B'!G154+'Movimiento S-N 2 Y 2B'!G214+'Movimiento S-N 2 Y 2B'!G274)</f>
        <v>77</v>
      </c>
      <c r="H95" s="158">
        <f t="shared" si="14"/>
        <v>516</v>
      </c>
      <c r="I95" s="158">
        <f>D95*'[2]AFORO-Boy.-Calle 69B'!$C$3</f>
        <v>304</v>
      </c>
      <c r="J95" s="158">
        <f>E95*'[2]AFORO-Boy.-Calle 69B'!$C$5</f>
        <v>118</v>
      </c>
      <c r="K95" s="158">
        <f>F95*'[2]AFORO-Boy.-Calle 69B'!$C$9</f>
        <v>190</v>
      </c>
      <c r="L95" s="158">
        <f>G95*'[2]AFORO-Boy.-Calle 69B'!$C$11</f>
        <v>38.5</v>
      </c>
      <c r="M95" s="158">
        <f t="shared" si="15"/>
        <v>650.5</v>
      </c>
      <c r="N95" s="158">
        <f t="shared" si="16"/>
        <v>3031.5</v>
      </c>
      <c r="O95" s="159">
        <f t="shared" si="17"/>
        <v>879</v>
      </c>
      <c r="P95" s="160">
        <f t="shared" si="18"/>
        <v>1245</v>
      </c>
      <c r="Q95" s="160">
        <f t="shared" si="10"/>
        <v>1345</v>
      </c>
      <c r="R95" s="161">
        <f t="shared" si="11"/>
        <v>9.0725E-6</v>
      </c>
      <c r="S95" s="143">
        <f t="shared" si="12"/>
        <v>907.25</v>
      </c>
      <c r="T95" s="130">
        <f t="shared" si="13"/>
        <v>576.24166666666667</v>
      </c>
    </row>
    <row r="96" spans="1:20" x14ac:dyDescent="0.25">
      <c r="A96" s="160">
        <f>'[2]AFORO-Boy.-Calle 69B'!C109</f>
        <v>1300</v>
      </c>
      <c r="B96" s="160">
        <f>'[2]AFORO-Boy.-Calle 69B'!D109</f>
        <v>1315</v>
      </c>
      <c r="C96" s="229"/>
      <c r="D96" s="158">
        <f>SUM('Movimiento S-N 2 Y 2B'!D35+'Movimiento S-N 2 Y 2B'!D95+'Movimiento S-N 2 Y 2B'!D155+'Movimiento S-N 2 Y 2B'!D215+'Movimiento S-N 2 Y 2B'!D275)</f>
        <v>407</v>
      </c>
      <c r="E96" s="158">
        <f>SUM('Movimiento S-N 2 Y 2B'!E35+'Movimiento S-N 2 Y 2B'!E95+'Movimiento S-N 2 Y 2B'!E155+'Movimiento S-N 2 Y 2B'!E215+'Movimiento S-N 2 Y 2B'!E275)</f>
        <v>53</v>
      </c>
      <c r="F96" s="158">
        <f>SUM('Movimiento S-N 2 Y 2B'!F35+'Movimiento S-N 2 Y 2B'!F95+'Movimiento S-N 2 Y 2B'!F155+'Movimiento S-N 2 Y 2B'!F215+'Movimiento S-N 2 Y 2B'!F275)</f>
        <v>77</v>
      </c>
      <c r="G96" s="158">
        <f>SUM('Movimiento S-N 2 Y 2B'!G35+'Movimiento S-N 2 Y 2B'!G95+'Movimiento S-N 2 Y 2B'!G155+'Movimiento S-N 2 Y 2B'!G215+'Movimiento S-N 2 Y 2B'!G275)</f>
        <v>160</v>
      </c>
      <c r="H96" s="158">
        <f t="shared" si="14"/>
        <v>697</v>
      </c>
      <c r="I96" s="158">
        <f>D96*'[2]AFORO-Boy.-Calle 69B'!$C$3</f>
        <v>407</v>
      </c>
      <c r="J96" s="158">
        <f>E96*'[2]AFORO-Boy.-Calle 69B'!$C$5</f>
        <v>106</v>
      </c>
      <c r="K96" s="158">
        <f>F96*'[2]AFORO-Boy.-Calle 69B'!$C$9</f>
        <v>192.5</v>
      </c>
      <c r="L96" s="158">
        <f>G96*'[2]AFORO-Boy.-Calle 69B'!$C$11</f>
        <v>80</v>
      </c>
      <c r="M96" s="158">
        <f t="shared" si="15"/>
        <v>785.5</v>
      </c>
      <c r="N96" s="158">
        <f t="shared" si="16"/>
        <v>3207</v>
      </c>
      <c r="O96" s="159">
        <f t="shared" si="17"/>
        <v>879</v>
      </c>
      <c r="P96" s="160">
        <f t="shared" si="18"/>
        <v>1300</v>
      </c>
      <c r="Q96" s="160">
        <f t="shared" si="10"/>
        <v>1400</v>
      </c>
      <c r="R96" s="161">
        <f t="shared" si="11"/>
        <v>9.0725E-6</v>
      </c>
      <c r="S96" s="143">
        <f t="shared" si="12"/>
        <v>907.25</v>
      </c>
      <c r="T96" s="130">
        <f t="shared" si="13"/>
        <v>576.24166666666667</v>
      </c>
    </row>
    <row r="97" spans="1:20" x14ac:dyDescent="0.25">
      <c r="A97" s="160">
        <f>'[2]AFORO-Boy.-Calle 69B'!C110</f>
        <v>1315</v>
      </c>
      <c r="B97" s="160">
        <f>'[2]AFORO-Boy.-Calle 69B'!D110</f>
        <v>1330</v>
      </c>
      <c r="C97" s="229"/>
      <c r="D97" s="158">
        <f>SUM('Movimiento S-N 2 Y 2B'!D36+'Movimiento S-N 2 Y 2B'!D96+'Movimiento S-N 2 Y 2B'!D156+'Movimiento S-N 2 Y 2B'!D216+'Movimiento S-N 2 Y 2B'!D276)</f>
        <v>459</v>
      </c>
      <c r="E97" s="158">
        <f>SUM('Movimiento S-N 2 Y 2B'!E36+'Movimiento S-N 2 Y 2B'!E96+'Movimiento S-N 2 Y 2B'!E156+'Movimiento S-N 2 Y 2B'!E216+'Movimiento S-N 2 Y 2B'!E276)</f>
        <v>72</v>
      </c>
      <c r="F97" s="158">
        <f>SUM('Movimiento S-N 2 Y 2B'!F36+'Movimiento S-N 2 Y 2B'!F96+'Movimiento S-N 2 Y 2B'!F156+'Movimiento S-N 2 Y 2B'!F216+'Movimiento S-N 2 Y 2B'!F276)</f>
        <v>75</v>
      </c>
      <c r="G97" s="158">
        <f>SUM('Movimiento S-N 2 Y 2B'!G36+'Movimiento S-N 2 Y 2B'!G96+'Movimiento S-N 2 Y 2B'!G156+'Movimiento S-N 2 Y 2B'!G216+'Movimiento S-N 2 Y 2B'!G276)</f>
        <v>177</v>
      </c>
      <c r="H97" s="158">
        <f t="shared" si="14"/>
        <v>783</v>
      </c>
      <c r="I97" s="158">
        <f>D97*'[2]AFORO-Boy.-Calle 69B'!$C$3</f>
        <v>459</v>
      </c>
      <c r="J97" s="158">
        <f>E97*'[2]AFORO-Boy.-Calle 69B'!$C$5</f>
        <v>144</v>
      </c>
      <c r="K97" s="158">
        <f>F97*'[2]AFORO-Boy.-Calle 69B'!$C$9</f>
        <v>187.5</v>
      </c>
      <c r="L97" s="158">
        <f>G97*'[2]AFORO-Boy.-Calle 69B'!$C$11</f>
        <v>88.5</v>
      </c>
      <c r="M97" s="158">
        <f t="shared" si="15"/>
        <v>879</v>
      </c>
      <c r="N97" s="158">
        <f t="shared" si="16"/>
        <v>2916</v>
      </c>
      <c r="O97" s="159">
        <f t="shared" si="17"/>
        <v>879</v>
      </c>
      <c r="P97" s="160">
        <f t="shared" si="18"/>
        <v>1315</v>
      </c>
      <c r="Q97" s="160">
        <f t="shared" si="10"/>
        <v>1415</v>
      </c>
      <c r="R97" s="161">
        <f t="shared" si="11"/>
        <v>9.0725E-6</v>
      </c>
      <c r="S97" s="143">
        <f t="shared" si="12"/>
        <v>907.25</v>
      </c>
      <c r="T97" s="130">
        <f t="shared" si="13"/>
        <v>576.24166666666667</v>
      </c>
    </row>
    <row r="98" spans="1:20" x14ac:dyDescent="0.25">
      <c r="A98" s="160">
        <f>'[2]AFORO-Boy.-Calle 69B'!C111</f>
        <v>1330</v>
      </c>
      <c r="B98" s="160">
        <f>'[2]AFORO-Boy.-Calle 69B'!D111</f>
        <v>1345</v>
      </c>
      <c r="C98" s="229"/>
      <c r="D98" s="158">
        <f>SUM('Movimiento S-N 2 Y 2B'!D37+'Movimiento S-N 2 Y 2B'!D97+'Movimiento S-N 2 Y 2B'!D157+'Movimiento S-N 2 Y 2B'!D217+'Movimiento S-N 2 Y 2B'!D277)</f>
        <v>350</v>
      </c>
      <c r="E98" s="158">
        <f>SUM('Movimiento S-N 2 Y 2B'!E37+'Movimiento S-N 2 Y 2B'!E97+'Movimiento S-N 2 Y 2B'!E157+'Movimiento S-N 2 Y 2B'!E217+'Movimiento S-N 2 Y 2B'!E277)</f>
        <v>43</v>
      </c>
      <c r="F98" s="158">
        <f>SUM('Movimiento S-N 2 Y 2B'!F37+'Movimiento S-N 2 Y 2B'!F97+'Movimiento S-N 2 Y 2B'!F157+'Movimiento S-N 2 Y 2B'!F217+'Movimiento S-N 2 Y 2B'!F277)</f>
        <v>79</v>
      </c>
      <c r="G98" s="158">
        <f>SUM('Movimiento S-N 2 Y 2B'!G37+'Movimiento S-N 2 Y 2B'!G97+'Movimiento S-N 2 Y 2B'!G157+'Movimiento S-N 2 Y 2B'!G217+'Movimiento S-N 2 Y 2B'!G277)</f>
        <v>166</v>
      </c>
      <c r="H98" s="158">
        <f t="shared" si="14"/>
        <v>638</v>
      </c>
      <c r="I98" s="158">
        <f>D98*'[2]AFORO-Boy.-Calle 69B'!$C$3</f>
        <v>350</v>
      </c>
      <c r="J98" s="158">
        <f>E98*'[2]AFORO-Boy.-Calle 69B'!$C$5</f>
        <v>86</v>
      </c>
      <c r="K98" s="158">
        <f>F98*'[2]AFORO-Boy.-Calle 69B'!$C$9</f>
        <v>197.5</v>
      </c>
      <c r="L98" s="158">
        <f>G98*'[2]AFORO-Boy.-Calle 69B'!$C$11</f>
        <v>83</v>
      </c>
      <c r="M98" s="158">
        <f t="shared" si="15"/>
        <v>716.5</v>
      </c>
      <c r="N98" s="158">
        <f t="shared" si="16"/>
        <v>2521.5</v>
      </c>
      <c r="O98" s="159">
        <f t="shared" si="17"/>
        <v>826</v>
      </c>
      <c r="P98" s="160">
        <f t="shared" si="18"/>
        <v>1330</v>
      </c>
      <c r="Q98" s="160">
        <f t="shared" si="10"/>
        <v>1430</v>
      </c>
      <c r="R98" s="161">
        <f t="shared" si="11"/>
        <v>9.0725E-6</v>
      </c>
      <c r="S98" s="143">
        <f t="shared" si="12"/>
        <v>907.25</v>
      </c>
      <c r="T98" s="130">
        <f t="shared" si="13"/>
        <v>576.24166666666667</v>
      </c>
    </row>
    <row r="99" spans="1:20" x14ac:dyDescent="0.25">
      <c r="A99" s="160">
        <f>'[2]AFORO-Boy.-Calle 69B'!C112</f>
        <v>1345</v>
      </c>
      <c r="B99" s="160">
        <f>'[2]AFORO-Boy.-Calle 69B'!D112</f>
        <v>1400</v>
      </c>
      <c r="C99" s="229"/>
      <c r="D99" s="158">
        <f>SUM('Movimiento S-N 2 Y 2B'!D38+'Movimiento S-N 2 Y 2B'!D98+'Movimiento S-N 2 Y 2B'!D158+'Movimiento S-N 2 Y 2B'!D218+'Movimiento S-N 2 Y 2B'!D278)</f>
        <v>484</v>
      </c>
      <c r="E99" s="158">
        <f>SUM('Movimiento S-N 2 Y 2B'!E38+'Movimiento S-N 2 Y 2B'!E98+'Movimiento S-N 2 Y 2B'!E158+'Movimiento S-N 2 Y 2B'!E218+'Movimiento S-N 2 Y 2B'!E278)</f>
        <v>63</v>
      </c>
      <c r="F99" s="158">
        <f>SUM('Movimiento S-N 2 Y 2B'!F38+'Movimiento S-N 2 Y 2B'!F98+'Movimiento S-N 2 Y 2B'!F158+'Movimiento S-N 2 Y 2B'!F218+'Movimiento S-N 2 Y 2B'!F278)</f>
        <v>58</v>
      </c>
      <c r="G99" s="158">
        <f>SUM('Movimiento S-N 2 Y 2B'!G38+'Movimiento S-N 2 Y 2B'!G98+'Movimiento S-N 2 Y 2B'!G158+'Movimiento S-N 2 Y 2B'!G218+'Movimiento S-N 2 Y 2B'!G278)</f>
        <v>142</v>
      </c>
      <c r="H99" s="158">
        <f t="shared" si="14"/>
        <v>747</v>
      </c>
      <c r="I99" s="158">
        <f>D99*'[2]AFORO-Boy.-Calle 69B'!$C$3</f>
        <v>484</v>
      </c>
      <c r="J99" s="158">
        <f>E99*'[2]AFORO-Boy.-Calle 69B'!$C$5</f>
        <v>126</v>
      </c>
      <c r="K99" s="158">
        <f>F99*'[2]AFORO-Boy.-Calle 69B'!$C$9</f>
        <v>145</v>
      </c>
      <c r="L99" s="158">
        <f>G99*'[2]AFORO-Boy.-Calle 69B'!$C$11</f>
        <v>71</v>
      </c>
      <c r="M99" s="158">
        <f t="shared" si="15"/>
        <v>826</v>
      </c>
      <c r="N99" s="158">
        <f t="shared" si="16"/>
        <v>2505</v>
      </c>
      <c r="O99" s="159">
        <f t="shared" si="17"/>
        <v>826</v>
      </c>
      <c r="P99" s="160">
        <f t="shared" si="18"/>
        <v>1345</v>
      </c>
      <c r="Q99" s="160">
        <f t="shared" si="10"/>
        <v>1445</v>
      </c>
      <c r="R99" s="161">
        <f t="shared" si="11"/>
        <v>9.0725E-6</v>
      </c>
      <c r="S99" s="143">
        <f t="shared" si="12"/>
        <v>907.25</v>
      </c>
      <c r="T99" s="130">
        <f t="shared" si="13"/>
        <v>576.24166666666667</v>
      </c>
    </row>
    <row r="100" spans="1:20" x14ac:dyDescent="0.25">
      <c r="A100" s="160">
        <f>'[2]AFORO-Boy.-Calle 69B'!C113</f>
        <v>1400</v>
      </c>
      <c r="B100" s="160">
        <f>'[2]AFORO-Boy.-Calle 69B'!D113</f>
        <v>1415</v>
      </c>
      <c r="C100" s="229"/>
      <c r="D100" s="158">
        <f>SUM('Movimiento S-N 2 Y 2B'!D39+'Movimiento S-N 2 Y 2B'!D99+'Movimiento S-N 2 Y 2B'!D159+'Movimiento S-N 2 Y 2B'!D219+'Movimiento S-N 2 Y 2B'!D279)</f>
        <v>255</v>
      </c>
      <c r="E100" s="158">
        <f>SUM('Movimiento S-N 2 Y 2B'!E39+'Movimiento S-N 2 Y 2B'!E99+'Movimiento S-N 2 Y 2B'!E159+'Movimiento S-N 2 Y 2B'!E219+'Movimiento S-N 2 Y 2B'!E279)</f>
        <v>55</v>
      </c>
      <c r="F100" s="158">
        <f>SUM('Movimiento S-N 2 Y 2B'!F39+'Movimiento S-N 2 Y 2B'!F99+'Movimiento S-N 2 Y 2B'!F159+'Movimiento S-N 2 Y 2B'!F219+'Movimiento S-N 2 Y 2B'!F279)</f>
        <v>45</v>
      </c>
      <c r="G100" s="158">
        <f>SUM('Movimiento S-N 2 Y 2B'!G39+'Movimiento S-N 2 Y 2B'!G99+'Movimiento S-N 2 Y 2B'!G159+'Movimiento S-N 2 Y 2B'!G219+'Movimiento S-N 2 Y 2B'!G279)</f>
        <v>34</v>
      </c>
      <c r="H100" s="158">
        <f t="shared" si="14"/>
        <v>389</v>
      </c>
      <c r="I100" s="158">
        <f>D100*'[2]AFORO-Boy.-Calle 69B'!$C$3</f>
        <v>255</v>
      </c>
      <c r="J100" s="158">
        <f>E100*'[2]AFORO-Boy.-Calle 69B'!$C$5</f>
        <v>110</v>
      </c>
      <c r="K100" s="158">
        <f>F100*'[2]AFORO-Boy.-Calle 69B'!$C$9</f>
        <v>112.5</v>
      </c>
      <c r="L100" s="158">
        <f>G100*'[2]AFORO-Boy.-Calle 69B'!$C$11</f>
        <v>17</v>
      </c>
      <c r="M100" s="158">
        <f t="shared" si="15"/>
        <v>494.5</v>
      </c>
      <c r="N100" s="158">
        <f t="shared" si="16"/>
        <v>2225.5</v>
      </c>
      <c r="O100" s="159">
        <f t="shared" si="17"/>
        <v>700</v>
      </c>
      <c r="P100" s="160">
        <f t="shared" si="18"/>
        <v>1400</v>
      </c>
      <c r="Q100" s="160">
        <f t="shared" si="10"/>
        <v>1500</v>
      </c>
      <c r="R100" s="161">
        <f t="shared" si="11"/>
        <v>9.0725E-6</v>
      </c>
      <c r="S100" s="143">
        <f t="shared" si="12"/>
        <v>907.25</v>
      </c>
      <c r="T100" s="130">
        <f t="shared" si="13"/>
        <v>576.24166666666667</v>
      </c>
    </row>
    <row r="101" spans="1:20" x14ac:dyDescent="0.25">
      <c r="A101" s="160">
        <f>'[2]AFORO-Boy.-Calle 69B'!C114</f>
        <v>1415</v>
      </c>
      <c r="B101" s="160">
        <f>'[2]AFORO-Boy.-Calle 69B'!D114</f>
        <v>1430</v>
      </c>
      <c r="C101" s="229"/>
      <c r="D101" s="158">
        <f>SUM('Movimiento S-N 2 Y 2B'!D40+'Movimiento S-N 2 Y 2B'!D100+'Movimiento S-N 2 Y 2B'!D160+'Movimiento S-N 2 Y 2B'!D220+'Movimiento S-N 2 Y 2B'!D280)</f>
        <v>287</v>
      </c>
      <c r="E101" s="158">
        <f>SUM('Movimiento S-N 2 Y 2B'!E40+'Movimiento S-N 2 Y 2B'!E100+'Movimiento S-N 2 Y 2B'!E160+'Movimiento S-N 2 Y 2B'!E220+'Movimiento S-N 2 Y 2B'!E280)</f>
        <v>49</v>
      </c>
      <c r="F101" s="158">
        <f>SUM('Movimiento S-N 2 Y 2B'!F40+'Movimiento S-N 2 Y 2B'!F100+'Movimiento S-N 2 Y 2B'!F160+'Movimiento S-N 2 Y 2B'!F220+'Movimiento S-N 2 Y 2B'!F280)</f>
        <v>34</v>
      </c>
      <c r="G101" s="158">
        <f>SUM('Movimiento S-N 2 Y 2B'!G40+'Movimiento S-N 2 Y 2B'!G100+'Movimiento S-N 2 Y 2B'!G160+'Movimiento S-N 2 Y 2B'!G220+'Movimiento S-N 2 Y 2B'!G280)</f>
        <v>29</v>
      </c>
      <c r="H101" s="158">
        <f t="shared" si="14"/>
        <v>399</v>
      </c>
      <c r="I101" s="158">
        <f>D101*'[2]AFORO-Boy.-Calle 69B'!$C$3</f>
        <v>287</v>
      </c>
      <c r="J101" s="158">
        <f>E101*'[2]AFORO-Boy.-Calle 69B'!$C$5</f>
        <v>98</v>
      </c>
      <c r="K101" s="158">
        <f>F101*'[2]AFORO-Boy.-Calle 69B'!$C$9</f>
        <v>85</v>
      </c>
      <c r="L101" s="158">
        <f>G101*'[2]AFORO-Boy.-Calle 69B'!$C$11</f>
        <v>14.5</v>
      </c>
      <c r="M101" s="158">
        <f t="shared" si="15"/>
        <v>484.5</v>
      </c>
      <c r="N101" s="158">
        <f t="shared" si="16"/>
        <v>2331.5</v>
      </c>
      <c r="O101" s="159">
        <f t="shared" si="17"/>
        <v>700</v>
      </c>
      <c r="P101" s="160">
        <f t="shared" si="18"/>
        <v>1415</v>
      </c>
      <c r="Q101" s="160">
        <f t="shared" si="10"/>
        <v>1515</v>
      </c>
      <c r="R101" s="161">
        <f t="shared" si="11"/>
        <v>9.0725E-6</v>
      </c>
      <c r="S101" s="143">
        <f t="shared" si="12"/>
        <v>907.25</v>
      </c>
      <c r="T101" s="130">
        <f t="shared" si="13"/>
        <v>576.24166666666667</v>
      </c>
    </row>
    <row r="102" spans="1:20" x14ac:dyDescent="0.25">
      <c r="A102" s="160">
        <f>'[2]AFORO-Boy.-Calle 69B'!C115</f>
        <v>1430</v>
      </c>
      <c r="B102" s="160">
        <f>'[2]AFORO-Boy.-Calle 69B'!D115</f>
        <v>1445</v>
      </c>
      <c r="C102" s="229"/>
      <c r="D102" s="158">
        <f>SUM('Movimiento S-N 2 Y 2B'!D41+'Movimiento S-N 2 Y 2B'!D101+'Movimiento S-N 2 Y 2B'!D161+'Movimiento S-N 2 Y 2B'!D221+'Movimiento S-N 2 Y 2B'!D281)</f>
        <v>344</v>
      </c>
      <c r="E102" s="158">
        <f>SUM('Movimiento S-N 2 Y 2B'!E41+'Movimiento S-N 2 Y 2B'!E101+'Movimiento S-N 2 Y 2B'!E161+'Movimiento S-N 2 Y 2B'!E221+'Movimiento S-N 2 Y 2B'!E281)</f>
        <v>78</v>
      </c>
      <c r="F102" s="158">
        <f>SUM('Movimiento S-N 2 Y 2B'!F41+'Movimiento S-N 2 Y 2B'!F101+'Movimiento S-N 2 Y 2B'!F161+'Movimiento S-N 2 Y 2B'!F221+'Movimiento S-N 2 Y 2B'!F281)</f>
        <v>71</v>
      </c>
      <c r="G102" s="158">
        <f>SUM('Movimiento S-N 2 Y 2B'!G41+'Movimiento S-N 2 Y 2B'!G101+'Movimiento S-N 2 Y 2B'!G161+'Movimiento S-N 2 Y 2B'!G221+'Movimiento S-N 2 Y 2B'!G281)</f>
        <v>45</v>
      </c>
      <c r="H102" s="158">
        <f t="shared" si="14"/>
        <v>538</v>
      </c>
      <c r="I102" s="158">
        <f>D102*'[2]AFORO-Boy.-Calle 69B'!$C$3</f>
        <v>344</v>
      </c>
      <c r="J102" s="158">
        <f>E102*'[2]AFORO-Boy.-Calle 69B'!$C$5</f>
        <v>156</v>
      </c>
      <c r="K102" s="158">
        <f>F102*'[2]AFORO-Boy.-Calle 69B'!$C$9</f>
        <v>177.5</v>
      </c>
      <c r="L102" s="158">
        <f>G102*'[2]AFORO-Boy.-Calle 69B'!$C$11</f>
        <v>22.5</v>
      </c>
      <c r="M102" s="158">
        <f t="shared" si="15"/>
        <v>700</v>
      </c>
      <c r="N102" s="158">
        <f t="shared" si="16"/>
        <v>2418.5</v>
      </c>
      <c r="O102" s="159">
        <f t="shared" si="17"/>
        <v>700</v>
      </c>
      <c r="P102" s="160">
        <f t="shared" si="18"/>
        <v>1430</v>
      </c>
      <c r="Q102" s="160">
        <f t="shared" si="10"/>
        <v>1530</v>
      </c>
      <c r="R102" s="161">
        <f t="shared" si="11"/>
        <v>9.0725E-6</v>
      </c>
      <c r="S102" s="143">
        <f t="shared" si="12"/>
        <v>907.25</v>
      </c>
      <c r="T102" s="130">
        <f t="shared" si="13"/>
        <v>576.24166666666667</v>
      </c>
    </row>
    <row r="103" spans="1:20" x14ac:dyDescent="0.25">
      <c r="A103" s="160">
        <f>'[2]AFORO-Boy.-Calle 69B'!C116</f>
        <v>1445</v>
      </c>
      <c r="B103" s="160">
        <f>'[2]AFORO-Boy.-Calle 69B'!D116</f>
        <v>1500</v>
      </c>
      <c r="C103" s="229"/>
      <c r="D103" s="158">
        <f>SUM('Movimiento S-N 2 Y 2B'!D42+'Movimiento S-N 2 Y 2B'!D102+'Movimiento S-N 2 Y 2B'!D162+'Movimiento S-N 2 Y 2B'!D222+'Movimiento S-N 2 Y 2B'!D282)</f>
        <v>269</v>
      </c>
      <c r="E103" s="158">
        <f>SUM('Movimiento S-N 2 Y 2B'!E42+'Movimiento S-N 2 Y 2B'!E102+'Movimiento S-N 2 Y 2B'!E162+'Movimiento S-N 2 Y 2B'!E222+'Movimiento S-N 2 Y 2B'!E282)</f>
        <v>56</v>
      </c>
      <c r="F103" s="158">
        <f>SUM('Movimiento S-N 2 Y 2B'!F42+'Movimiento S-N 2 Y 2B'!F102+'Movimiento S-N 2 Y 2B'!F162+'Movimiento S-N 2 Y 2B'!F222+'Movimiento S-N 2 Y 2B'!F282)</f>
        <v>53</v>
      </c>
      <c r="G103" s="158">
        <f>SUM('Movimiento S-N 2 Y 2B'!G42+'Movimiento S-N 2 Y 2B'!G102+'Movimiento S-N 2 Y 2B'!G162+'Movimiento S-N 2 Y 2B'!G222+'Movimiento S-N 2 Y 2B'!G282)</f>
        <v>66</v>
      </c>
      <c r="H103" s="158">
        <f t="shared" si="14"/>
        <v>444</v>
      </c>
      <c r="I103" s="158">
        <f>D103*'[2]AFORO-Boy.-Calle 69B'!$C$3</f>
        <v>269</v>
      </c>
      <c r="J103" s="158">
        <f>E103*'[2]AFORO-Boy.-Calle 69B'!$C$5</f>
        <v>112</v>
      </c>
      <c r="K103" s="158">
        <f>F103*'[2]AFORO-Boy.-Calle 69B'!$C$9</f>
        <v>132.5</v>
      </c>
      <c r="L103" s="158">
        <f>G103*'[2]AFORO-Boy.-Calle 69B'!$C$11</f>
        <v>33</v>
      </c>
      <c r="M103" s="158">
        <f t="shared" si="15"/>
        <v>546.5</v>
      </c>
      <c r="N103" s="158">
        <f t="shared" si="16"/>
        <v>2255</v>
      </c>
      <c r="O103" s="159">
        <f t="shared" si="17"/>
        <v>600.5</v>
      </c>
      <c r="P103" s="160">
        <f t="shared" si="18"/>
        <v>1445</v>
      </c>
      <c r="Q103" s="160">
        <f t="shared" si="10"/>
        <v>1545</v>
      </c>
      <c r="R103" s="161">
        <f t="shared" si="11"/>
        <v>9.0725E-6</v>
      </c>
      <c r="S103" s="143">
        <f t="shared" si="12"/>
        <v>907.25</v>
      </c>
      <c r="T103" s="130">
        <f t="shared" si="13"/>
        <v>576.24166666666667</v>
      </c>
    </row>
    <row r="104" spans="1:20" x14ac:dyDescent="0.25">
      <c r="A104" s="160">
        <f>'[2]AFORO-Boy.-Calle 69B'!C117</f>
        <v>1500</v>
      </c>
      <c r="B104" s="160">
        <f>'[2]AFORO-Boy.-Calle 69B'!D117</f>
        <v>1515</v>
      </c>
      <c r="C104" s="229"/>
      <c r="D104" s="158">
        <f>SUM('Movimiento S-N 2 Y 2B'!D43+'Movimiento S-N 2 Y 2B'!D103+'Movimiento S-N 2 Y 2B'!D163+'Movimiento S-N 2 Y 2B'!D223+'Movimiento S-N 2 Y 2B'!D283)</f>
        <v>297</v>
      </c>
      <c r="E104" s="158">
        <f>SUM('Movimiento S-N 2 Y 2B'!E43+'Movimiento S-N 2 Y 2B'!E103+'Movimiento S-N 2 Y 2B'!E163+'Movimiento S-N 2 Y 2B'!E223+'Movimiento S-N 2 Y 2B'!E283)</f>
        <v>57</v>
      </c>
      <c r="F104" s="158">
        <f>SUM('Movimiento S-N 2 Y 2B'!F43+'Movimiento S-N 2 Y 2B'!F103+'Movimiento S-N 2 Y 2B'!F163+'Movimiento S-N 2 Y 2B'!F223+'Movimiento S-N 2 Y 2B'!F283)</f>
        <v>60</v>
      </c>
      <c r="G104" s="158">
        <f>SUM('Movimiento S-N 2 Y 2B'!G43+'Movimiento S-N 2 Y 2B'!G103+'Movimiento S-N 2 Y 2B'!G163+'Movimiento S-N 2 Y 2B'!G223+'Movimiento S-N 2 Y 2B'!G283)</f>
        <v>79</v>
      </c>
      <c r="H104" s="158">
        <f t="shared" si="14"/>
        <v>493</v>
      </c>
      <c r="I104" s="158">
        <f>D104*'[2]AFORO-Boy.-Calle 69B'!$C$3</f>
        <v>297</v>
      </c>
      <c r="J104" s="158">
        <f>E104*'[2]AFORO-Boy.-Calle 69B'!$C$5</f>
        <v>114</v>
      </c>
      <c r="K104" s="158">
        <f>F104*'[2]AFORO-Boy.-Calle 69B'!$C$9</f>
        <v>150</v>
      </c>
      <c r="L104" s="158">
        <f>G104*'[2]AFORO-Boy.-Calle 69B'!$C$11</f>
        <v>39.5</v>
      </c>
      <c r="M104" s="158">
        <f t="shared" si="15"/>
        <v>600.5</v>
      </c>
      <c r="N104" s="158">
        <f t="shared" si="16"/>
        <v>2237</v>
      </c>
      <c r="O104" s="159">
        <f t="shared" si="17"/>
        <v>600.5</v>
      </c>
      <c r="P104" s="160">
        <f t="shared" si="18"/>
        <v>1500</v>
      </c>
      <c r="Q104" s="160">
        <f t="shared" si="10"/>
        <v>1600</v>
      </c>
      <c r="R104" s="161">
        <f t="shared" si="11"/>
        <v>9.0725E-6</v>
      </c>
      <c r="S104" s="143">
        <f t="shared" si="12"/>
        <v>907.25</v>
      </c>
      <c r="T104" s="130">
        <f t="shared" si="13"/>
        <v>576.24166666666667</v>
      </c>
    </row>
    <row r="105" spans="1:20" x14ac:dyDescent="0.25">
      <c r="A105" s="160">
        <f>'[2]AFORO-Boy.-Calle 69B'!C118</f>
        <v>1515</v>
      </c>
      <c r="B105" s="160">
        <f>'[2]AFORO-Boy.-Calle 69B'!D118</f>
        <v>1530</v>
      </c>
      <c r="C105" s="229"/>
      <c r="D105" s="158">
        <f>SUM('Movimiento S-N 2 Y 2B'!D44+'Movimiento S-N 2 Y 2B'!D104+'Movimiento S-N 2 Y 2B'!D164+'Movimiento S-N 2 Y 2B'!D224+'Movimiento S-N 2 Y 2B'!D284)</f>
        <v>369</v>
      </c>
      <c r="E105" s="158">
        <f>SUM('Movimiento S-N 2 Y 2B'!E44+'Movimiento S-N 2 Y 2B'!E104+'Movimiento S-N 2 Y 2B'!E164+'Movimiento S-N 2 Y 2B'!E224+'Movimiento S-N 2 Y 2B'!E284)</f>
        <v>47</v>
      </c>
      <c r="F105" s="158">
        <f>SUM('Movimiento S-N 2 Y 2B'!F44+'Movimiento S-N 2 Y 2B'!F104+'Movimiento S-N 2 Y 2B'!F164+'Movimiento S-N 2 Y 2B'!F224+'Movimiento S-N 2 Y 2B'!F284)</f>
        <v>26</v>
      </c>
      <c r="G105" s="158">
        <f>SUM('Movimiento S-N 2 Y 2B'!G44+'Movimiento S-N 2 Y 2B'!G104+'Movimiento S-N 2 Y 2B'!G164+'Movimiento S-N 2 Y 2B'!G224+'Movimiento S-N 2 Y 2B'!G284)</f>
        <v>87</v>
      </c>
      <c r="H105" s="158">
        <f t="shared" si="14"/>
        <v>529</v>
      </c>
      <c r="I105" s="158">
        <f>D105*'[2]AFORO-Boy.-Calle 69B'!$C$3</f>
        <v>369</v>
      </c>
      <c r="J105" s="158">
        <f>E105*'[2]AFORO-Boy.-Calle 69B'!$C$5</f>
        <v>94</v>
      </c>
      <c r="K105" s="158">
        <f>F105*'[2]AFORO-Boy.-Calle 69B'!$C$9</f>
        <v>65</v>
      </c>
      <c r="L105" s="158">
        <f>G105*'[2]AFORO-Boy.-Calle 69B'!$C$11</f>
        <v>43.5</v>
      </c>
      <c r="M105" s="158">
        <f t="shared" si="15"/>
        <v>571.5</v>
      </c>
      <c r="N105" s="158">
        <f t="shared" si="16"/>
        <v>2243.5</v>
      </c>
      <c r="O105" s="159">
        <f t="shared" si="17"/>
        <v>607</v>
      </c>
      <c r="P105" s="160">
        <f t="shared" si="18"/>
        <v>1515</v>
      </c>
      <c r="Q105" s="160">
        <f t="shared" si="10"/>
        <v>1615</v>
      </c>
      <c r="R105" s="161">
        <f t="shared" si="11"/>
        <v>9.0725E-6</v>
      </c>
      <c r="S105" s="143">
        <f t="shared" si="12"/>
        <v>907.25</v>
      </c>
      <c r="T105" s="130">
        <f t="shared" si="13"/>
        <v>576.24166666666667</v>
      </c>
    </row>
    <row r="106" spans="1:20" x14ac:dyDescent="0.25">
      <c r="A106" s="160">
        <f>'[2]AFORO-Boy.-Calle 69B'!C119</f>
        <v>1530</v>
      </c>
      <c r="B106" s="160">
        <f>'[2]AFORO-Boy.-Calle 69B'!D119</f>
        <v>1545</v>
      </c>
      <c r="C106" s="229"/>
      <c r="D106" s="158">
        <f>SUM('Movimiento S-N 2 Y 2B'!D45+'Movimiento S-N 2 Y 2B'!D105+'Movimiento S-N 2 Y 2B'!D165+'Movimiento S-N 2 Y 2B'!D225+'Movimiento S-N 2 Y 2B'!D285)</f>
        <v>318</v>
      </c>
      <c r="E106" s="158">
        <f>SUM('Movimiento S-N 2 Y 2B'!E45+'Movimiento S-N 2 Y 2B'!E105+'Movimiento S-N 2 Y 2B'!E165+'Movimiento S-N 2 Y 2B'!E225+'Movimiento S-N 2 Y 2B'!E285)</f>
        <v>51</v>
      </c>
      <c r="F106" s="158">
        <f>SUM('Movimiento S-N 2 Y 2B'!F45+'Movimiento S-N 2 Y 2B'!F105+'Movimiento S-N 2 Y 2B'!F165+'Movimiento S-N 2 Y 2B'!F225+'Movimiento S-N 2 Y 2B'!F285)</f>
        <v>31</v>
      </c>
      <c r="G106" s="158">
        <f>SUM('Movimiento S-N 2 Y 2B'!G45+'Movimiento S-N 2 Y 2B'!G105+'Movimiento S-N 2 Y 2B'!G165+'Movimiento S-N 2 Y 2B'!G225+'Movimiento S-N 2 Y 2B'!G285)</f>
        <v>78</v>
      </c>
      <c r="H106" s="158">
        <f t="shared" si="14"/>
        <v>478</v>
      </c>
      <c r="I106" s="158">
        <f>D106*'[2]AFORO-Boy.-Calle 69B'!$C$3</f>
        <v>318</v>
      </c>
      <c r="J106" s="158">
        <f>E106*'[2]AFORO-Boy.-Calle 69B'!$C$5</f>
        <v>102</v>
      </c>
      <c r="K106" s="158">
        <f>F106*'[2]AFORO-Boy.-Calle 69B'!$C$9</f>
        <v>77.5</v>
      </c>
      <c r="L106" s="158">
        <f>G106*'[2]AFORO-Boy.-Calle 69B'!$C$11</f>
        <v>39</v>
      </c>
      <c r="M106" s="158">
        <f t="shared" si="15"/>
        <v>536.5</v>
      </c>
      <c r="N106" s="158">
        <f t="shared" si="16"/>
        <v>2272.5</v>
      </c>
      <c r="O106" s="159">
        <f t="shared" si="17"/>
        <v>607</v>
      </c>
      <c r="P106" s="160">
        <f t="shared" si="18"/>
        <v>1530</v>
      </c>
      <c r="Q106" s="160">
        <f t="shared" si="10"/>
        <v>1630</v>
      </c>
      <c r="R106" s="161">
        <f t="shared" si="11"/>
        <v>9.0725E-6</v>
      </c>
      <c r="S106" s="143">
        <f t="shared" si="12"/>
        <v>907.25</v>
      </c>
      <c r="T106" s="130">
        <f t="shared" si="13"/>
        <v>576.24166666666667</v>
      </c>
    </row>
    <row r="107" spans="1:20" x14ac:dyDescent="0.25">
      <c r="A107" s="160">
        <f>'[2]AFORO-Boy.-Calle 69B'!C120</f>
        <v>1545</v>
      </c>
      <c r="B107" s="160">
        <f>'[2]AFORO-Boy.-Calle 69B'!D120</f>
        <v>1600</v>
      </c>
      <c r="C107" s="229"/>
      <c r="D107" s="158">
        <f>SUM('Movimiento S-N 2 Y 2B'!D46+'Movimiento S-N 2 Y 2B'!D106+'Movimiento S-N 2 Y 2B'!D166+'Movimiento S-N 2 Y 2B'!D226+'Movimiento S-N 2 Y 2B'!D286)</f>
        <v>304</v>
      </c>
      <c r="E107" s="158">
        <f>SUM('Movimiento S-N 2 Y 2B'!E46+'Movimiento S-N 2 Y 2B'!E106+'Movimiento S-N 2 Y 2B'!E166+'Movimiento S-N 2 Y 2B'!E226+'Movimiento S-N 2 Y 2B'!E286)</f>
        <v>47</v>
      </c>
      <c r="F107" s="158">
        <f>SUM('Movimiento S-N 2 Y 2B'!F46+'Movimiento S-N 2 Y 2B'!F106+'Movimiento S-N 2 Y 2B'!F166+'Movimiento S-N 2 Y 2B'!F226+'Movimiento S-N 2 Y 2B'!F286)</f>
        <v>33</v>
      </c>
      <c r="G107" s="158">
        <f>SUM('Movimiento S-N 2 Y 2B'!G46+'Movimiento S-N 2 Y 2B'!G106+'Movimiento S-N 2 Y 2B'!G166+'Movimiento S-N 2 Y 2B'!G226+'Movimiento S-N 2 Y 2B'!G286)</f>
        <v>96</v>
      </c>
      <c r="H107" s="158">
        <f t="shared" si="14"/>
        <v>480</v>
      </c>
      <c r="I107" s="158">
        <f>D107*'[2]AFORO-Boy.-Calle 69B'!$C$3</f>
        <v>304</v>
      </c>
      <c r="J107" s="158">
        <f>E107*'[2]AFORO-Boy.-Calle 69B'!$C$5</f>
        <v>94</v>
      </c>
      <c r="K107" s="158">
        <f>F107*'[2]AFORO-Boy.-Calle 69B'!$C$9</f>
        <v>82.5</v>
      </c>
      <c r="L107" s="158">
        <f>G107*'[2]AFORO-Boy.-Calle 69B'!$C$11</f>
        <v>48</v>
      </c>
      <c r="M107" s="158">
        <f t="shared" si="15"/>
        <v>528.5</v>
      </c>
      <c r="N107" s="158">
        <f t="shared" si="16"/>
        <v>2406.5</v>
      </c>
      <c r="O107" s="159">
        <f t="shared" si="17"/>
        <v>670.5</v>
      </c>
      <c r="P107" s="160">
        <f t="shared" si="18"/>
        <v>1545</v>
      </c>
      <c r="Q107" s="160">
        <f t="shared" si="10"/>
        <v>1645</v>
      </c>
      <c r="R107" s="161">
        <f t="shared" si="11"/>
        <v>9.0725E-6</v>
      </c>
      <c r="S107" s="143">
        <f t="shared" si="12"/>
        <v>907.25</v>
      </c>
      <c r="T107" s="130">
        <f t="shared" si="13"/>
        <v>576.24166666666667</v>
      </c>
    </row>
    <row r="108" spans="1:20" x14ac:dyDescent="0.25">
      <c r="A108" s="160">
        <f>'[2]AFORO-Boy.-Calle 69B'!C121</f>
        <v>1600</v>
      </c>
      <c r="B108" s="160">
        <f>'[2]AFORO-Boy.-Calle 69B'!D121</f>
        <v>1615</v>
      </c>
      <c r="C108" s="229"/>
      <c r="D108" s="158">
        <f>SUM('Movimiento S-N 2 Y 2B'!D47+'Movimiento S-N 2 Y 2B'!D107+'Movimiento S-N 2 Y 2B'!D167+'Movimiento S-N 2 Y 2B'!D227+'Movimiento S-N 2 Y 2B'!D287)</f>
        <v>333</v>
      </c>
      <c r="E108" s="158">
        <f>SUM('Movimiento S-N 2 Y 2B'!E47+'Movimiento S-N 2 Y 2B'!E107+'Movimiento S-N 2 Y 2B'!E167+'Movimiento S-N 2 Y 2B'!E227+'Movimiento S-N 2 Y 2B'!E287)</f>
        <v>50</v>
      </c>
      <c r="F108" s="158">
        <f>SUM('Movimiento S-N 2 Y 2B'!F47+'Movimiento S-N 2 Y 2B'!F107+'Movimiento S-N 2 Y 2B'!F167+'Movimiento S-N 2 Y 2B'!F227+'Movimiento S-N 2 Y 2B'!F287)</f>
        <v>48</v>
      </c>
      <c r="G108" s="158">
        <f>SUM('Movimiento S-N 2 Y 2B'!G47+'Movimiento S-N 2 Y 2B'!G107+'Movimiento S-N 2 Y 2B'!G167+'Movimiento S-N 2 Y 2B'!G227+'Movimiento S-N 2 Y 2B'!G287)</f>
        <v>108</v>
      </c>
      <c r="H108" s="158">
        <f t="shared" si="14"/>
        <v>539</v>
      </c>
      <c r="I108" s="158">
        <f>D108*'[2]AFORO-Boy.-Calle 69B'!$C$3</f>
        <v>333</v>
      </c>
      <c r="J108" s="158">
        <f>E108*'[2]AFORO-Boy.-Calle 69B'!$C$5</f>
        <v>100</v>
      </c>
      <c r="K108" s="158">
        <f>F108*'[2]AFORO-Boy.-Calle 69B'!$C$9</f>
        <v>120</v>
      </c>
      <c r="L108" s="158">
        <f>G108*'[2]AFORO-Boy.-Calle 69B'!$C$11</f>
        <v>54</v>
      </c>
      <c r="M108" s="158">
        <f t="shared" si="15"/>
        <v>607</v>
      </c>
      <c r="N108" s="158">
        <f t="shared" si="16"/>
        <v>2495.5</v>
      </c>
      <c r="O108" s="159">
        <f t="shared" si="17"/>
        <v>670.5</v>
      </c>
      <c r="P108" s="160">
        <f t="shared" si="18"/>
        <v>1600</v>
      </c>
      <c r="Q108" s="160">
        <f t="shared" si="10"/>
        <v>1700</v>
      </c>
      <c r="R108" s="161">
        <f t="shared" si="11"/>
        <v>9.0725E-6</v>
      </c>
      <c r="S108" s="143">
        <f t="shared" si="12"/>
        <v>907.25</v>
      </c>
      <c r="T108" s="130">
        <f t="shared" si="13"/>
        <v>576.24166666666667</v>
      </c>
    </row>
    <row r="109" spans="1:20" x14ac:dyDescent="0.25">
      <c r="A109" s="160">
        <f>'[2]AFORO-Boy.-Calle 69B'!C122</f>
        <v>1615</v>
      </c>
      <c r="B109" s="160">
        <f>'[2]AFORO-Boy.-Calle 69B'!D122</f>
        <v>1630</v>
      </c>
      <c r="C109" s="229"/>
      <c r="D109" s="158">
        <f>SUM('Movimiento S-N 2 Y 2B'!D48+'Movimiento S-N 2 Y 2B'!D108+'Movimiento S-N 2 Y 2B'!D168+'Movimiento S-N 2 Y 2B'!D228+'Movimiento S-N 2 Y 2B'!D288)</f>
        <v>327</v>
      </c>
      <c r="E109" s="158">
        <f>SUM('Movimiento S-N 2 Y 2B'!E48+'Movimiento S-N 2 Y 2B'!E108+'Movimiento S-N 2 Y 2B'!E168+'Movimiento S-N 2 Y 2B'!E228+'Movimiento S-N 2 Y 2B'!E288)</f>
        <v>48</v>
      </c>
      <c r="F109" s="158">
        <f>SUM('Movimiento S-N 2 Y 2B'!F48+'Movimiento S-N 2 Y 2B'!F108+'Movimiento S-N 2 Y 2B'!F168+'Movimiento S-N 2 Y 2B'!F228+'Movimiento S-N 2 Y 2B'!F288)</f>
        <v>48</v>
      </c>
      <c r="G109" s="158">
        <f>SUM('Movimiento S-N 2 Y 2B'!G48+'Movimiento S-N 2 Y 2B'!G108+'Movimiento S-N 2 Y 2B'!G168+'Movimiento S-N 2 Y 2B'!G228+'Movimiento S-N 2 Y 2B'!G288)</f>
        <v>115</v>
      </c>
      <c r="H109" s="158">
        <f t="shared" si="14"/>
        <v>538</v>
      </c>
      <c r="I109" s="158">
        <f>D109*'[2]AFORO-Boy.-Calle 69B'!$C$3</f>
        <v>327</v>
      </c>
      <c r="J109" s="158">
        <f>E109*'[2]AFORO-Boy.-Calle 69B'!$C$5</f>
        <v>96</v>
      </c>
      <c r="K109" s="158">
        <f>F109*'[2]AFORO-Boy.-Calle 69B'!$C$9</f>
        <v>120</v>
      </c>
      <c r="L109" s="158">
        <f>G109*'[2]AFORO-Boy.-Calle 69B'!$C$11</f>
        <v>57.5</v>
      </c>
      <c r="M109" s="158">
        <f t="shared" si="15"/>
        <v>600.5</v>
      </c>
      <c r="N109" s="158">
        <f t="shared" si="16"/>
        <v>2548</v>
      </c>
      <c r="O109" s="159">
        <f t="shared" si="17"/>
        <v>670.5</v>
      </c>
      <c r="P109" s="160">
        <f t="shared" si="18"/>
        <v>1615</v>
      </c>
      <c r="Q109" s="160">
        <f t="shared" si="10"/>
        <v>1715</v>
      </c>
      <c r="R109" s="161">
        <f t="shared" si="11"/>
        <v>9.0725E-6</v>
      </c>
      <c r="S109" s="143">
        <f t="shared" si="12"/>
        <v>907.25</v>
      </c>
      <c r="T109" s="130">
        <f t="shared" si="13"/>
        <v>576.24166666666667</v>
      </c>
    </row>
    <row r="110" spans="1:20" x14ac:dyDescent="0.25">
      <c r="A110" s="160">
        <f>'[2]AFORO-Boy.-Calle 69B'!C123</f>
        <v>1630</v>
      </c>
      <c r="B110" s="160">
        <f>'[2]AFORO-Boy.-Calle 69B'!D123</f>
        <v>1645</v>
      </c>
      <c r="C110" s="229"/>
      <c r="D110" s="158">
        <f>SUM('Movimiento S-N 2 Y 2B'!D49+'Movimiento S-N 2 Y 2B'!D109+'Movimiento S-N 2 Y 2B'!D169+'Movimiento S-N 2 Y 2B'!D229+'Movimiento S-N 2 Y 2B'!D289)</f>
        <v>356</v>
      </c>
      <c r="E110" s="158">
        <f>SUM('Movimiento S-N 2 Y 2B'!E49+'Movimiento S-N 2 Y 2B'!E109+'Movimiento S-N 2 Y 2B'!E169+'Movimiento S-N 2 Y 2B'!E229+'Movimiento S-N 2 Y 2B'!E289)</f>
        <v>62</v>
      </c>
      <c r="F110" s="158">
        <f>SUM('Movimiento S-N 2 Y 2B'!F49+'Movimiento S-N 2 Y 2B'!F109+'Movimiento S-N 2 Y 2B'!F169+'Movimiento S-N 2 Y 2B'!F229+'Movimiento S-N 2 Y 2B'!F289)</f>
        <v>52</v>
      </c>
      <c r="G110" s="158">
        <f>SUM('Movimiento S-N 2 Y 2B'!G49+'Movimiento S-N 2 Y 2B'!G109+'Movimiento S-N 2 Y 2B'!G169+'Movimiento S-N 2 Y 2B'!G229+'Movimiento S-N 2 Y 2B'!G289)</f>
        <v>121</v>
      </c>
      <c r="H110" s="158">
        <f t="shared" si="14"/>
        <v>591</v>
      </c>
      <c r="I110" s="158">
        <f>D110*'[2]AFORO-Boy.-Calle 69B'!$C$3</f>
        <v>356</v>
      </c>
      <c r="J110" s="158">
        <f>E110*'[2]AFORO-Boy.-Calle 69B'!$C$5</f>
        <v>124</v>
      </c>
      <c r="K110" s="158">
        <f>F110*'[2]AFORO-Boy.-Calle 69B'!$C$9</f>
        <v>130</v>
      </c>
      <c r="L110" s="158">
        <f>G110*'[2]AFORO-Boy.-Calle 69B'!$C$11</f>
        <v>60.5</v>
      </c>
      <c r="M110" s="158">
        <f t="shared" si="15"/>
        <v>670.5</v>
      </c>
      <c r="N110" s="158">
        <f t="shared" si="16"/>
        <v>2555.5</v>
      </c>
      <c r="O110" s="159">
        <f t="shared" si="17"/>
        <v>670.5</v>
      </c>
      <c r="P110" s="160">
        <f t="shared" si="18"/>
        <v>1630</v>
      </c>
      <c r="Q110" s="160">
        <f t="shared" si="10"/>
        <v>1730</v>
      </c>
      <c r="R110" s="161">
        <f t="shared" si="11"/>
        <v>9.0725E-6</v>
      </c>
      <c r="S110" s="143">
        <f t="shared" si="12"/>
        <v>907.25</v>
      </c>
      <c r="T110" s="130">
        <f t="shared" si="13"/>
        <v>576.24166666666667</v>
      </c>
    </row>
    <row r="111" spans="1:20" x14ac:dyDescent="0.25">
      <c r="A111" s="160">
        <f>'[2]AFORO-Boy.-Calle 69B'!C124</f>
        <v>1645</v>
      </c>
      <c r="B111" s="160">
        <f>'[2]AFORO-Boy.-Calle 69B'!D124</f>
        <v>1700</v>
      </c>
      <c r="C111" s="229"/>
      <c r="D111" s="158">
        <f>SUM('Movimiento S-N 2 Y 2B'!D50+'Movimiento S-N 2 Y 2B'!D110+'Movimiento S-N 2 Y 2B'!D170+'Movimiento S-N 2 Y 2B'!D230+'Movimiento S-N 2 Y 2B'!D290)</f>
        <v>329</v>
      </c>
      <c r="E111" s="158">
        <f>SUM('Movimiento S-N 2 Y 2B'!E50+'Movimiento S-N 2 Y 2B'!E110+'Movimiento S-N 2 Y 2B'!E170+'Movimiento S-N 2 Y 2B'!E230+'Movimiento S-N 2 Y 2B'!E290)</f>
        <v>61</v>
      </c>
      <c r="F111" s="158">
        <f>SUM('Movimiento S-N 2 Y 2B'!F50+'Movimiento S-N 2 Y 2B'!F110+'Movimiento S-N 2 Y 2B'!F170+'Movimiento S-N 2 Y 2B'!F230+'Movimiento S-N 2 Y 2B'!F290)</f>
        <v>39</v>
      </c>
      <c r="G111" s="158">
        <f>SUM('Movimiento S-N 2 Y 2B'!G50+'Movimiento S-N 2 Y 2B'!G110+'Movimiento S-N 2 Y 2B'!G170+'Movimiento S-N 2 Y 2B'!G230+'Movimiento S-N 2 Y 2B'!G290)</f>
        <v>138</v>
      </c>
      <c r="H111" s="158">
        <f t="shared" si="14"/>
        <v>567</v>
      </c>
      <c r="I111" s="158">
        <f>D111*'[2]AFORO-Boy.-Calle 69B'!$C$3</f>
        <v>329</v>
      </c>
      <c r="J111" s="158">
        <f>E111*'[2]AFORO-Boy.-Calle 69B'!$C$5</f>
        <v>122</v>
      </c>
      <c r="K111" s="158">
        <f>F111*'[2]AFORO-Boy.-Calle 69B'!$C$9</f>
        <v>97.5</v>
      </c>
      <c r="L111" s="158">
        <f>G111*'[2]AFORO-Boy.-Calle 69B'!$C$11</f>
        <v>69</v>
      </c>
      <c r="M111" s="158">
        <f t="shared" si="15"/>
        <v>617.5</v>
      </c>
      <c r="N111" s="158">
        <f t="shared" si="16"/>
        <v>2553.5</v>
      </c>
      <c r="O111" s="159">
        <f t="shared" si="17"/>
        <v>668.5</v>
      </c>
      <c r="P111" s="160">
        <f t="shared" si="18"/>
        <v>1645</v>
      </c>
      <c r="Q111" s="160">
        <f t="shared" si="10"/>
        <v>1745</v>
      </c>
      <c r="R111" s="161">
        <f t="shared" si="11"/>
        <v>9.0725E-6</v>
      </c>
      <c r="S111" s="143">
        <f t="shared" si="12"/>
        <v>907.25</v>
      </c>
      <c r="T111" s="130">
        <f t="shared" si="13"/>
        <v>576.24166666666667</v>
      </c>
    </row>
    <row r="112" spans="1:20" x14ac:dyDescent="0.25">
      <c r="A112" s="160">
        <f>'[2]AFORO-Boy.-Calle 69B'!C125</f>
        <v>1700</v>
      </c>
      <c r="B112" s="160">
        <f>'[2]AFORO-Boy.-Calle 69B'!D125</f>
        <v>1715</v>
      </c>
      <c r="C112" s="229"/>
      <c r="D112" s="158">
        <f>SUM('Movimiento S-N 2 Y 2B'!D51+'Movimiento S-N 2 Y 2B'!D111+'Movimiento S-N 2 Y 2B'!D171+'Movimiento S-N 2 Y 2B'!D231+'Movimiento S-N 2 Y 2B'!D291)</f>
        <v>345</v>
      </c>
      <c r="E112" s="158">
        <f>SUM('Movimiento S-N 2 Y 2B'!E51+'Movimiento S-N 2 Y 2B'!E111+'Movimiento S-N 2 Y 2B'!E171+'Movimiento S-N 2 Y 2B'!E231+'Movimiento S-N 2 Y 2B'!E291)</f>
        <v>58</v>
      </c>
      <c r="F112" s="158">
        <f>SUM('Movimiento S-N 2 Y 2B'!F51+'Movimiento S-N 2 Y 2B'!F111+'Movimiento S-N 2 Y 2B'!F171+'Movimiento S-N 2 Y 2B'!F231+'Movimiento S-N 2 Y 2B'!F291)</f>
        <v>58</v>
      </c>
      <c r="G112" s="158">
        <f>SUM('Movimiento S-N 2 Y 2B'!G51+'Movimiento S-N 2 Y 2B'!G111+'Movimiento S-N 2 Y 2B'!G171+'Movimiento S-N 2 Y 2B'!G231+'Movimiento S-N 2 Y 2B'!G291)</f>
        <v>107</v>
      </c>
      <c r="H112" s="158">
        <f t="shared" si="14"/>
        <v>568</v>
      </c>
      <c r="I112" s="158">
        <f>D112*'[2]AFORO-Boy.-Calle 69B'!$C$3</f>
        <v>345</v>
      </c>
      <c r="J112" s="158">
        <f>E112*'[2]AFORO-Boy.-Calle 69B'!$C$5</f>
        <v>116</v>
      </c>
      <c r="K112" s="158">
        <f>F112*'[2]AFORO-Boy.-Calle 69B'!$C$9</f>
        <v>145</v>
      </c>
      <c r="L112" s="158">
        <f>G112*'[2]AFORO-Boy.-Calle 69B'!$C$11</f>
        <v>53.5</v>
      </c>
      <c r="M112" s="158">
        <f t="shared" si="15"/>
        <v>659.5</v>
      </c>
      <c r="N112" s="158">
        <f t="shared" si="16"/>
        <v>2578.5</v>
      </c>
      <c r="O112" s="159">
        <f t="shared" si="17"/>
        <v>668.5</v>
      </c>
      <c r="P112" s="160">
        <f t="shared" si="18"/>
        <v>1700</v>
      </c>
      <c r="Q112" s="160">
        <f t="shared" si="10"/>
        <v>1800</v>
      </c>
      <c r="R112" s="161">
        <f t="shared" si="11"/>
        <v>9.0725E-6</v>
      </c>
      <c r="S112" s="143">
        <f t="shared" si="12"/>
        <v>907.25</v>
      </c>
      <c r="T112" s="130">
        <f t="shared" si="13"/>
        <v>576.24166666666667</v>
      </c>
    </row>
    <row r="113" spans="1:20" x14ac:dyDescent="0.25">
      <c r="A113" s="160">
        <f>'[2]AFORO-Boy.-Calle 69B'!C126</f>
        <v>1715</v>
      </c>
      <c r="B113" s="160">
        <f>'[2]AFORO-Boy.-Calle 69B'!D126</f>
        <v>1730</v>
      </c>
      <c r="C113" s="229"/>
      <c r="D113" s="158">
        <f>SUM('Movimiento S-N 2 Y 2B'!D52+'Movimiento S-N 2 Y 2B'!D112+'Movimiento S-N 2 Y 2B'!D172+'Movimiento S-N 2 Y 2B'!D232+'Movimiento S-N 2 Y 2B'!D292)</f>
        <v>337</v>
      </c>
      <c r="E113" s="158">
        <f>SUM('Movimiento S-N 2 Y 2B'!E52+'Movimiento S-N 2 Y 2B'!E112+'Movimiento S-N 2 Y 2B'!E172+'Movimiento S-N 2 Y 2B'!E232+'Movimiento S-N 2 Y 2B'!E292)</f>
        <v>58</v>
      </c>
      <c r="F113" s="158">
        <f>SUM('Movimiento S-N 2 Y 2B'!F52+'Movimiento S-N 2 Y 2B'!F112+'Movimiento S-N 2 Y 2B'!F172+'Movimiento S-N 2 Y 2B'!F232+'Movimiento S-N 2 Y 2B'!F292)</f>
        <v>37</v>
      </c>
      <c r="G113" s="158">
        <f>SUM('Movimiento S-N 2 Y 2B'!G52+'Movimiento S-N 2 Y 2B'!G112+'Movimiento S-N 2 Y 2B'!G172+'Movimiento S-N 2 Y 2B'!G232+'Movimiento S-N 2 Y 2B'!G292)</f>
        <v>125</v>
      </c>
      <c r="H113" s="158">
        <f t="shared" si="14"/>
        <v>557</v>
      </c>
      <c r="I113" s="158">
        <f>D113*'[2]AFORO-Boy.-Calle 69B'!$C$3</f>
        <v>337</v>
      </c>
      <c r="J113" s="158">
        <f>E113*'[2]AFORO-Boy.-Calle 69B'!$C$5</f>
        <v>116</v>
      </c>
      <c r="K113" s="158">
        <f>F113*'[2]AFORO-Boy.-Calle 69B'!$C$9</f>
        <v>92.5</v>
      </c>
      <c r="L113" s="158">
        <f>G113*'[2]AFORO-Boy.-Calle 69B'!$C$11</f>
        <v>62.5</v>
      </c>
      <c r="M113" s="158">
        <f t="shared" si="15"/>
        <v>608</v>
      </c>
      <c r="N113" s="158">
        <f t="shared" si="16"/>
        <v>2484</v>
      </c>
      <c r="O113" s="159">
        <f t="shared" si="17"/>
        <v>668.5</v>
      </c>
      <c r="P113" s="160">
        <f t="shared" si="18"/>
        <v>1715</v>
      </c>
      <c r="Q113" s="160">
        <f t="shared" si="10"/>
        <v>1815</v>
      </c>
      <c r="R113" s="161">
        <f t="shared" si="11"/>
        <v>9.0725E-6</v>
      </c>
      <c r="S113" s="143">
        <f t="shared" si="12"/>
        <v>907.25</v>
      </c>
      <c r="T113" s="130">
        <f t="shared" si="13"/>
        <v>576.24166666666667</v>
      </c>
    </row>
    <row r="114" spans="1:20" x14ac:dyDescent="0.25">
      <c r="A114" s="160">
        <f>'[2]AFORO-Boy.-Calle 69B'!C127</f>
        <v>1730</v>
      </c>
      <c r="B114" s="160">
        <f>'[2]AFORO-Boy.-Calle 69B'!D127</f>
        <v>1745</v>
      </c>
      <c r="C114" s="229"/>
      <c r="D114" s="158">
        <f>SUM('Movimiento S-N 2 Y 2B'!D53+'Movimiento S-N 2 Y 2B'!D113+'Movimiento S-N 2 Y 2B'!D173+'Movimiento S-N 2 Y 2B'!D233+'Movimiento S-N 2 Y 2B'!D293)</f>
        <v>388</v>
      </c>
      <c r="E114" s="158">
        <f>SUM('Movimiento S-N 2 Y 2B'!E53+'Movimiento S-N 2 Y 2B'!E113+'Movimiento S-N 2 Y 2B'!E173+'Movimiento S-N 2 Y 2B'!E233+'Movimiento S-N 2 Y 2B'!E293)</f>
        <v>58</v>
      </c>
      <c r="F114" s="158">
        <f>SUM('Movimiento S-N 2 Y 2B'!F53+'Movimiento S-N 2 Y 2B'!F113+'Movimiento S-N 2 Y 2B'!F173+'Movimiento S-N 2 Y 2B'!F233+'Movimiento S-N 2 Y 2B'!F293)</f>
        <v>41</v>
      </c>
      <c r="G114" s="158">
        <f>SUM('Movimiento S-N 2 Y 2B'!G53+'Movimiento S-N 2 Y 2B'!G113+'Movimiento S-N 2 Y 2B'!G173+'Movimiento S-N 2 Y 2B'!G233+'Movimiento S-N 2 Y 2B'!G293)</f>
        <v>124</v>
      </c>
      <c r="H114" s="158">
        <f t="shared" si="14"/>
        <v>611</v>
      </c>
      <c r="I114" s="158">
        <f>D114*'[2]AFORO-Boy.-Calle 69B'!$C$3</f>
        <v>388</v>
      </c>
      <c r="J114" s="158">
        <f>E114*'[2]AFORO-Boy.-Calle 69B'!$C$5</f>
        <v>116</v>
      </c>
      <c r="K114" s="158">
        <f>F114*'[2]AFORO-Boy.-Calle 69B'!$C$9</f>
        <v>102.5</v>
      </c>
      <c r="L114" s="158">
        <f>G114*'[2]AFORO-Boy.-Calle 69B'!$C$11</f>
        <v>62</v>
      </c>
      <c r="M114" s="158">
        <f t="shared" si="15"/>
        <v>668.5</v>
      </c>
      <c r="N114" s="158">
        <f t="shared" si="16"/>
        <v>2287.5</v>
      </c>
      <c r="O114" s="159">
        <f t="shared" si="17"/>
        <v>668.5</v>
      </c>
      <c r="P114" s="160">
        <f t="shared" si="18"/>
        <v>1730</v>
      </c>
      <c r="Q114" s="160">
        <f t="shared" si="10"/>
        <v>1830</v>
      </c>
      <c r="R114" s="161">
        <f t="shared" si="11"/>
        <v>9.0725E-6</v>
      </c>
      <c r="S114" s="143">
        <f t="shared" si="12"/>
        <v>907.25</v>
      </c>
      <c r="T114" s="130">
        <f t="shared" si="13"/>
        <v>576.24166666666667</v>
      </c>
    </row>
    <row r="115" spans="1:20" x14ac:dyDescent="0.25">
      <c r="A115" s="160">
        <f>'[2]AFORO-Boy.-Calle 69B'!C128</f>
        <v>1745</v>
      </c>
      <c r="B115" s="160">
        <f>'[2]AFORO-Boy.-Calle 69B'!D128</f>
        <v>1800</v>
      </c>
      <c r="C115" s="229"/>
      <c r="D115" s="158">
        <f>SUM('Movimiento S-N 2 Y 2B'!D54+'Movimiento S-N 2 Y 2B'!D114+'Movimiento S-N 2 Y 2B'!D174+'Movimiento S-N 2 Y 2B'!D234+'Movimiento S-N 2 Y 2B'!D294)</f>
        <v>340</v>
      </c>
      <c r="E115" s="158">
        <f>SUM('Movimiento S-N 2 Y 2B'!E54+'Movimiento S-N 2 Y 2B'!E114+'Movimiento S-N 2 Y 2B'!E174+'Movimiento S-N 2 Y 2B'!E234+'Movimiento S-N 2 Y 2B'!E294)</f>
        <v>70</v>
      </c>
      <c r="F115" s="158">
        <f>SUM('Movimiento S-N 2 Y 2B'!F54+'Movimiento S-N 2 Y 2B'!F114+'Movimiento S-N 2 Y 2B'!F174+'Movimiento S-N 2 Y 2B'!F234+'Movimiento S-N 2 Y 2B'!F294)</f>
        <v>44</v>
      </c>
      <c r="G115" s="158">
        <f>SUM('Movimiento S-N 2 Y 2B'!G54+'Movimiento S-N 2 Y 2B'!G114+'Movimiento S-N 2 Y 2B'!G174+'Movimiento S-N 2 Y 2B'!G234+'Movimiento S-N 2 Y 2B'!G294)</f>
        <v>105</v>
      </c>
      <c r="H115" s="158">
        <f t="shared" si="14"/>
        <v>559</v>
      </c>
      <c r="I115" s="158">
        <f>D115*'[2]AFORO-Boy.-Calle 69B'!$C$3</f>
        <v>340</v>
      </c>
      <c r="J115" s="158">
        <f>E115*'[2]AFORO-Boy.-Calle 69B'!$C$5</f>
        <v>140</v>
      </c>
      <c r="K115" s="158">
        <f>F115*'[2]AFORO-Boy.-Calle 69B'!$C$9</f>
        <v>110</v>
      </c>
      <c r="L115" s="158">
        <f>G115*'[2]AFORO-Boy.-Calle 69B'!$C$11</f>
        <v>52.5</v>
      </c>
      <c r="M115" s="158">
        <f t="shared" si="15"/>
        <v>642.5</v>
      </c>
      <c r="N115" s="158">
        <f t="shared" si="16"/>
        <v>2165</v>
      </c>
      <c r="O115" s="159">
        <f t="shared" si="17"/>
        <v>642.5</v>
      </c>
      <c r="P115" s="160">
        <f t="shared" si="18"/>
        <v>1745</v>
      </c>
      <c r="Q115" s="160">
        <f t="shared" si="10"/>
        <v>1845</v>
      </c>
      <c r="R115" s="161">
        <f t="shared" si="11"/>
        <v>9.0725E-6</v>
      </c>
      <c r="S115" s="143">
        <f t="shared" si="12"/>
        <v>907.25</v>
      </c>
      <c r="T115" s="130">
        <f t="shared" si="13"/>
        <v>576.24166666666667</v>
      </c>
    </row>
    <row r="116" spans="1:20" x14ac:dyDescent="0.25">
      <c r="A116" s="160">
        <f>'[2]AFORO-Boy.-Calle 69B'!C129</f>
        <v>1800</v>
      </c>
      <c r="B116" s="160">
        <f>'[2]AFORO-Boy.-Calle 69B'!D129</f>
        <v>1815</v>
      </c>
      <c r="C116" s="229"/>
      <c r="D116" s="158">
        <f>SUM('Movimiento S-N 2 Y 2B'!D55+'Movimiento S-N 2 Y 2B'!D115+'Movimiento S-N 2 Y 2B'!D175+'Movimiento S-N 2 Y 2B'!D235+'Movimiento S-N 2 Y 2B'!D295)</f>
        <v>298</v>
      </c>
      <c r="E116" s="158">
        <f>SUM('Movimiento S-N 2 Y 2B'!E55+'Movimiento S-N 2 Y 2B'!E115+'Movimiento S-N 2 Y 2B'!E175+'Movimiento S-N 2 Y 2B'!E235+'Movimiento S-N 2 Y 2B'!E295)</f>
        <v>52</v>
      </c>
      <c r="F116" s="158">
        <f>SUM('Movimiento S-N 2 Y 2B'!F55+'Movimiento S-N 2 Y 2B'!F115+'Movimiento S-N 2 Y 2B'!F175+'Movimiento S-N 2 Y 2B'!F235+'Movimiento S-N 2 Y 2B'!F295)</f>
        <v>43</v>
      </c>
      <c r="G116" s="158">
        <f>SUM('Movimiento S-N 2 Y 2B'!G55+'Movimiento S-N 2 Y 2B'!G115+'Movimiento S-N 2 Y 2B'!G175+'Movimiento S-N 2 Y 2B'!G235+'Movimiento S-N 2 Y 2B'!G295)</f>
        <v>111</v>
      </c>
      <c r="H116" s="158">
        <f t="shared" si="14"/>
        <v>504</v>
      </c>
      <c r="I116" s="158">
        <f>D116*'[2]AFORO-Boy.-Calle 69B'!$C$3</f>
        <v>298</v>
      </c>
      <c r="J116" s="158">
        <f>E116*'[2]AFORO-Boy.-Calle 69B'!$C$5</f>
        <v>104</v>
      </c>
      <c r="K116" s="158">
        <f>F116*'[2]AFORO-Boy.-Calle 69B'!$C$9</f>
        <v>107.5</v>
      </c>
      <c r="L116" s="158">
        <f>G116*'[2]AFORO-Boy.-Calle 69B'!$C$11</f>
        <v>55.5</v>
      </c>
      <c r="M116" s="158">
        <f t="shared" si="15"/>
        <v>565</v>
      </c>
      <c r="N116" s="158">
        <f t="shared" si="16"/>
        <v>1963</v>
      </c>
      <c r="O116" s="159">
        <f t="shared" si="17"/>
        <v>565</v>
      </c>
      <c r="P116" s="160">
        <f t="shared" si="18"/>
        <v>1800</v>
      </c>
      <c r="Q116" s="160">
        <f t="shared" si="10"/>
        <v>1900</v>
      </c>
      <c r="R116" s="161">
        <f t="shared" si="11"/>
        <v>9.0725E-6</v>
      </c>
      <c r="S116" s="143">
        <f t="shared" si="12"/>
        <v>907.25</v>
      </c>
      <c r="T116" s="130">
        <f t="shared" si="13"/>
        <v>576.24166666666667</v>
      </c>
    </row>
    <row r="117" spans="1:20" x14ac:dyDescent="0.25">
      <c r="A117" s="160">
        <f>'[2]AFORO-Boy.-Calle 69B'!C130</f>
        <v>1815</v>
      </c>
      <c r="B117" s="160">
        <f>'[2]AFORO-Boy.-Calle 69B'!D130</f>
        <v>1830</v>
      </c>
      <c r="C117" s="229"/>
      <c r="D117" s="158">
        <f>SUM('Movimiento S-N 2 Y 2B'!D56+'Movimiento S-N 2 Y 2B'!D116+'Movimiento S-N 2 Y 2B'!D176+'Movimiento S-N 2 Y 2B'!D236+'Movimiento S-N 2 Y 2B'!D296)</f>
        <v>293</v>
      </c>
      <c r="E117" s="158">
        <f>SUM('Movimiento S-N 2 Y 2B'!E56+'Movimiento S-N 2 Y 2B'!E116+'Movimiento S-N 2 Y 2B'!E176+'Movimiento S-N 2 Y 2B'!E236+'Movimiento S-N 2 Y 2B'!E296)</f>
        <v>29</v>
      </c>
      <c r="F117" s="158">
        <f>SUM('Movimiento S-N 2 Y 2B'!F56+'Movimiento S-N 2 Y 2B'!F116+'Movimiento S-N 2 Y 2B'!F176+'Movimiento S-N 2 Y 2B'!F236+'Movimiento S-N 2 Y 2B'!F296)</f>
        <v>10</v>
      </c>
      <c r="G117" s="158">
        <f>SUM('Movimiento S-N 2 Y 2B'!G56+'Movimiento S-N 2 Y 2B'!G116+'Movimiento S-N 2 Y 2B'!G176+'Movimiento S-N 2 Y 2B'!G236+'Movimiento S-N 2 Y 2B'!G296)</f>
        <v>71</v>
      </c>
      <c r="H117" s="158">
        <f t="shared" si="14"/>
        <v>403</v>
      </c>
      <c r="I117" s="158">
        <f>D117*'[2]AFORO-Boy.-Calle 69B'!$C$3</f>
        <v>293</v>
      </c>
      <c r="J117" s="158">
        <f>E117*'[2]AFORO-Boy.-Calle 69B'!$C$5</f>
        <v>58</v>
      </c>
      <c r="K117" s="158">
        <f>F117*'[2]AFORO-Boy.-Calle 69B'!$C$9</f>
        <v>25</v>
      </c>
      <c r="L117" s="158">
        <f>G117*'[2]AFORO-Boy.-Calle 69B'!$C$11</f>
        <v>35.5</v>
      </c>
      <c r="M117" s="158">
        <f t="shared" si="15"/>
        <v>411.5</v>
      </c>
      <c r="N117" s="158">
        <f t="shared" si="16"/>
        <v>1850.5</v>
      </c>
      <c r="O117" s="159">
        <f t="shared" si="17"/>
        <v>546</v>
      </c>
      <c r="P117" s="160">
        <f t="shared" si="18"/>
        <v>1815</v>
      </c>
      <c r="Q117" s="160">
        <f t="shared" si="10"/>
        <v>1915</v>
      </c>
      <c r="R117" s="161">
        <f t="shared" si="11"/>
        <v>9.0725E-6</v>
      </c>
      <c r="S117" s="143">
        <f t="shared" si="12"/>
        <v>907.25</v>
      </c>
      <c r="T117" s="130">
        <f t="shared" si="13"/>
        <v>576.24166666666667</v>
      </c>
    </row>
    <row r="118" spans="1:20" x14ac:dyDescent="0.25">
      <c r="A118" s="160">
        <f>'[2]AFORO-Boy.-Calle 69B'!C131</f>
        <v>1830</v>
      </c>
      <c r="B118" s="160">
        <f>'[2]AFORO-Boy.-Calle 69B'!D131</f>
        <v>1845</v>
      </c>
      <c r="C118" s="229"/>
      <c r="D118" s="158">
        <f>SUM('Movimiento S-N 2 Y 2B'!D57+'Movimiento S-N 2 Y 2B'!D117+'Movimiento S-N 2 Y 2B'!D177+'Movimiento S-N 2 Y 2B'!D237+'Movimiento S-N 2 Y 2B'!D297)</f>
        <v>326</v>
      </c>
      <c r="E118" s="158">
        <f>SUM('Movimiento S-N 2 Y 2B'!E57+'Movimiento S-N 2 Y 2B'!E117+'Movimiento S-N 2 Y 2B'!E177+'Movimiento S-N 2 Y 2B'!E237+'Movimiento S-N 2 Y 2B'!E297)</f>
        <v>43</v>
      </c>
      <c r="F118" s="158">
        <f>SUM('Movimiento S-N 2 Y 2B'!F57+'Movimiento S-N 2 Y 2B'!F117+'Movimiento S-N 2 Y 2B'!F177+'Movimiento S-N 2 Y 2B'!F237+'Movimiento S-N 2 Y 2B'!F297)</f>
        <v>37</v>
      </c>
      <c r="G118" s="158">
        <f>SUM('Movimiento S-N 2 Y 2B'!G57+'Movimiento S-N 2 Y 2B'!G117+'Movimiento S-N 2 Y 2B'!G177+'Movimiento S-N 2 Y 2B'!G237+'Movimiento S-N 2 Y 2B'!G297)</f>
        <v>83</v>
      </c>
      <c r="H118" s="158">
        <f t="shared" si="14"/>
        <v>489</v>
      </c>
      <c r="I118" s="158">
        <f>D118*'[2]AFORO-Boy.-Calle 69B'!$C$3</f>
        <v>326</v>
      </c>
      <c r="J118" s="158">
        <f>E118*'[2]AFORO-Boy.-Calle 69B'!$C$5</f>
        <v>86</v>
      </c>
      <c r="K118" s="158">
        <f>F118*'[2]AFORO-Boy.-Calle 69B'!$C$9</f>
        <v>92.5</v>
      </c>
      <c r="L118" s="158">
        <f>G118*'[2]AFORO-Boy.-Calle 69B'!$C$11</f>
        <v>41.5</v>
      </c>
      <c r="M118" s="158">
        <f t="shared" si="15"/>
        <v>546</v>
      </c>
      <c r="N118" s="158">
        <f t="shared" si="16"/>
        <v>1891</v>
      </c>
      <c r="O118" s="159">
        <f t="shared" si="17"/>
        <v>546</v>
      </c>
      <c r="P118" s="160">
        <f t="shared" si="18"/>
        <v>1830</v>
      </c>
      <c r="Q118" s="160">
        <f t="shared" si="10"/>
        <v>1930</v>
      </c>
      <c r="R118" s="161">
        <f t="shared" si="11"/>
        <v>9.0725E-6</v>
      </c>
      <c r="S118" s="143">
        <f t="shared" si="12"/>
        <v>907.25</v>
      </c>
      <c r="T118" s="130">
        <f t="shared" si="13"/>
        <v>576.24166666666667</v>
      </c>
    </row>
    <row r="119" spans="1:20" x14ac:dyDescent="0.25">
      <c r="A119" s="160">
        <f>'[2]AFORO-Boy.-Calle 69B'!C132</f>
        <v>1845</v>
      </c>
      <c r="B119" s="160">
        <f>'[2]AFORO-Boy.-Calle 69B'!D132</f>
        <v>1900</v>
      </c>
      <c r="C119" s="229"/>
      <c r="D119" s="158">
        <f>SUM('Movimiento S-N 2 Y 2B'!D58+'Movimiento S-N 2 Y 2B'!D118+'Movimiento S-N 2 Y 2B'!D178+'Movimiento S-N 2 Y 2B'!D238+'Movimiento S-N 2 Y 2B'!D298)</f>
        <v>235</v>
      </c>
      <c r="E119" s="158">
        <f>SUM('Movimiento S-N 2 Y 2B'!E58+'Movimiento S-N 2 Y 2B'!E118+'Movimiento S-N 2 Y 2B'!E178+'Movimiento S-N 2 Y 2B'!E238+'Movimiento S-N 2 Y 2B'!E298)</f>
        <v>47</v>
      </c>
      <c r="F119" s="158">
        <f>SUM('Movimiento S-N 2 Y 2B'!F58+'Movimiento S-N 2 Y 2B'!F118+'Movimiento S-N 2 Y 2B'!F178+'Movimiento S-N 2 Y 2B'!F238+'Movimiento S-N 2 Y 2B'!F298)</f>
        <v>28</v>
      </c>
      <c r="G119" s="158">
        <f>SUM('Movimiento S-N 2 Y 2B'!G58+'Movimiento S-N 2 Y 2B'!G118+'Movimiento S-N 2 Y 2B'!G178+'Movimiento S-N 2 Y 2B'!G238+'Movimiento S-N 2 Y 2B'!G298)</f>
        <v>83</v>
      </c>
      <c r="H119" s="158">
        <f t="shared" si="14"/>
        <v>393</v>
      </c>
      <c r="I119" s="158">
        <f>D119*'[2]AFORO-Boy.-Calle 69B'!$C$3</f>
        <v>235</v>
      </c>
      <c r="J119" s="158">
        <f>E119*'[2]AFORO-Boy.-Calle 69B'!$C$5</f>
        <v>94</v>
      </c>
      <c r="K119" s="158">
        <f>F119*'[2]AFORO-Boy.-Calle 69B'!$C$9</f>
        <v>70</v>
      </c>
      <c r="L119" s="158">
        <f>G119*'[2]AFORO-Boy.-Calle 69B'!$C$11</f>
        <v>41.5</v>
      </c>
      <c r="M119" s="158">
        <f t="shared" si="15"/>
        <v>440.5</v>
      </c>
      <c r="N119" s="158">
        <f t="shared" si="16"/>
        <v>1700.5</v>
      </c>
      <c r="O119" s="159">
        <f t="shared" si="17"/>
        <v>452.5</v>
      </c>
      <c r="P119" s="160">
        <f t="shared" si="18"/>
        <v>1845</v>
      </c>
      <c r="Q119" s="160">
        <f t="shared" si="10"/>
        <v>1945</v>
      </c>
      <c r="R119" s="161">
        <f t="shared" si="11"/>
        <v>9.0725E-6</v>
      </c>
      <c r="S119" s="143">
        <f t="shared" si="12"/>
        <v>907.25</v>
      </c>
      <c r="T119" s="130">
        <f t="shared" si="13"/>
        <v>576.24166666666667</v>
      </c>
    </row>
    <row r="120" spans="1:20" x14ac:dyDescent="0.25">
      <c r="A120" s="160">
        <f>'[2]AFORO-Boy.-Calle 69B'!C133</f>
        <v>1900</v>
      </c>
      <c r="B120" s="160">
        <f>'[2]AFORO-Boy.-Calle 69B'!D133</f>
        <v>1915</v>
      </c>
      <c r="C120" s="229"/>
      <c r="D120" s="158">
        <f>SUM('Movimiento S-N 2 Y 2B'!D59+'Movimiento S-N 2 Y 2B'!D119+'Movimiento S-N 2 Y 2B'!D179+'Movimiento S-N 2 Y 2B'!D239+'Movimiento S-N 2 Y 2B'!D299)</f>
        <v>243</v>
      </c>
      <c r="E120" s="158">
        <f>SUM('Movimiento S-N 2 Y 2B'!E59+'Movimiento S-N 2 Y 2B'!E119+'Movimiento S-N 2 Y 2B'!E179+'Movimiento S-N 2 Y 2B'!E239+'Movimiento S-N 2 Y 2B'!E299)</f>
        <v>39</v>
      </c>
      <c r="F120" s="158">
        <f>SUM('Movimiento S-N 2 Y 2B'!F59+'Movimiento S-N 2 Y 2B'!F119+'Movimiento S-N 2 Y 2B'!F179+'Movimiento S-N 2 Y 2B'!F239+'Movimiento S-N 2 Y 2B'!F299)</f>
        <v>40</v>
      </c>
      <c r="G120" s="158">
        <f>SUM('Movimiento S-N 2 Y 2B'!G59+'Movimiento S-N 2 Y 2B'!G119+'Movimiento S-N 2 Y 2B'!G179+'Movimiento S-N 2 Y 2B'!G239+'Movimiento S-N 2 Y 2B'!G299)</f>
        <v>63</v>
      </c>
      <c r="H120" s="158">
        <f t="shared" si="14"/>
        <v>385</v>
      </c>
      <c r="I120" s="158">
        <f>D120*'[2]AFORO-Boy.-Calle 69B'!$C$3</f>
        <v>243</v>
      </c>
      <c r="J120" s="158">
        <f>E120*'[2]AFORO-Boy.-Calle 69B'!$C$5</f>
        <v>78</v>
      </c>
      <c r="K120" s="158">
        <f>F120*'[2]AFORO-Boy.-Calle 69B'!$C$9</f>
        <v>100</v>
      </c>
      <c r="L120" s="158">
        <f>G120*'[2]AFORO-Boy.-Calle 69B'!$C$11</f>
        <v>31.5</v>
      </c>
      <c r="M120" s="158">
        <f t="shared" si="15"/>
        <v>452.5</v>
      </c>
      <c r="N120" s="158">
        <f t="shared" si="16"/>
        <v>1495</v>
      </c>
      <c r="O120" s="159">
        <f t="shared" si="17"/>
        <v>452.5</v>
      </c>
      <c r="P120" s="160">
        <f t="shared" si="18"/>
        <v>1900</v>
      </c>
      <c r="Q120" s="160">
        <f t="shared" si="10"/>
        <v>2000</v>
      </c>
      <c r="R120" s="161">
        <f t="shared" si="11"/>
        <v>9.0725E-6</v>
      </c>
      <c r="S120" s="143">
        <f t="shared" si="12"/>
        <v>907.25</v>
      </c>
      <c r="T120" s="130">
        <f t="shared" si="13"/>
        <v>576.24166666666667</v>
      </c>
    </row>
    <row r="121" spans="1:20" x14ac:dyDescent="0.25">
      <c r="A121" s="160">
        <f>'[2]AFORO-Boy.-Calle 69B'!C134</f>
        <v>1915</v>
      </c>
      <c r="B121" s="160">
        <f>'[2]AFORO-Boy.-Calle 69B'!D134</f>
        <v>1930</v>
      </c>
      <c r="C121" s="229"/>
      <c r="D121" s="158">
        <f>SUM('Movimiento S-N 2 Y 2B'!D60+'Movimiento S-N 2 Y 2B'!D120+'Movimiento S-N 2 Y 2B'!D180+'Movimiento S-N 2 Y 2B'!D240+'Movimiento S-N 2 Y 2B'!D300)</f>
        <v>254</v>
      </c>
      <c r="E121" s="158">
        <f>SUM('Movimiento S-N 2 Y 2B'!E60+'Movimiento S-N 2 Y 2B'!E120+'Movimiento S-N 2 Y 2B'!E180+'Movimiento S-N 2 Y 2B'!E240+'Movimiento S-N 2 Y 2B'!E300)</f>
        <v>50</v>
      </c>
      <c r="F121" s="158">
        <f>SUM('Movimiento S-N 2 Y 2B'!F60+'Movimiento S-N 2 Y 2B'!F120+'Movimiento S-N 2 Y 2B'!F180+'Movimiento S-N 2 Y 2B'!F240+'Movimiento S-N 2 Y 2B'!F300)</f>
        <v>26</v>
      </c>
      <c r="G121" s="158">
        <f>SUM('Movimiento S-N 2 Y 2B'!G60+'Movimiento S-N 2 Y 2B'!G120+'Movimiento S-N 2 Y 2B'!G180+'Movimiento S-N 2 Y 2B'!G240+'Movimiento S-N 2 Y 2B'!G300)</f>
        <v>66</v>
      </c>
      <c r="H121" s="158">
        <f t="shared" si="14"/>
        <v>396</v>
      </c>
      <c r="I121" s="158">
        <f>D121*'[2]AFORO-Boy.-Calle 69B'!$C$3</f>
        <v>254</v>
      </c>
      <c r="J121" s="158">
        <f>E121*'[2]AFORO-Boy.-Calle 69B'!$C$5</f>
        <v>100</v>
      </c>
      <c r="K121" s="158">
        <f>F121*'[2]AFORO-Boy.-Calle 69B'!$C$9</f>
        <v>65</v>
      </c>
      <c r="L121" s="158">
        <f>G121*'[2]AFORO-Boy.-Calle 69B'!$C$11</f>
        <v>33</v>
      </c>
      <c r="M121" s="158">
        <f t="shared" si="15"/>
        <v>452</v>
      </c>
      <c r="N121" s="158"/>
      <c r="O121" s="159"/>
      <c r="P121" s="160"/>
      <c r="Q121" s="160"/>
      <c r="R121" s="161"/>
      <c r="S121" s="143">
        <f t="shared" si="12"/>
        <v>907.25</v>
      </c>
      <c r="T121" s="130">
        <f t="shared" si="13"/>
        <v>576.24166666666667</v>
      </c>
    </row>
    <row r="122" spans="1:20" x14ac:dyDescent="0.25">
      <c r="A122" s="160">
        <f>'[2]AFORO-Boy.-Calle 69B'!C135</f>
        <v>1930</v>
      </c>
      <c r="B122" s="160">
        <f>'[2]AFORO-Boy.-Calle 69B'!D135</f>
        <v>1945</v>
      </c>
      <c r="C122" s="229"/>
      <c r="D122" s="158">
        <f>SUM('Movimiento S-N 2 Y 2B'!D61+'Movimiento S-N 2 Y 2B'!D121+'Movimiento S-N 2 Y 2B'!D181+'Movimiento S-N 2 Y 2B'!D241+'Movimiento S-N 2 Y 2B'!D301)</f>
        <v>214</v>
      </c>
      <c r="E122" s="158">
        <f>SUM('Movimiento S-N 2 Y 2B'!E61+'Movimiento S-N 2 Y 2B'!E121+'Movimiento S-N 2 Y 2B'!E181+'Movimiento S-N 2 Y 2B'!E241+'Movimiento S-N 2 Y 2B'!E301)</f>
        <v>33</v>
      </c>
      <c r="F122" s="158">
        <f>SUM('Movimiento S-N 2 Y 2B'!F61+'Movimiento S-N 2 Y 2B'!F121+'Movimiento S-N 2 Y 2B'!F181+'Movimiento S-N 2 Y 2B'!F241+'Movimiento S-N 2 Y 2B'!F301)</f>
        <v>22</v>
      </c>
      <c r="G122" s="158">
        <f>SUM('Movimiento S-N 2 Y 2B'!G61+'Movimiento S-N 2 Y 2B'!G121+'Movimiento S-N 2 Y 2B'!G181+'Movimiento S-N 2 Y 2B'!G241+'Movimiento S-N 2 Y 2B'!G301)</f>
        <v>41</v>
      </c>
      <c r="H122" s="158">
        <f t="shared" si="14"/>
        <v>310</v>
      </c>
      <c r="I122" s="158">
        <f>D122*'[2]AFORO-Boy.-Calle 69B'!$C$3</f>
        <v>214</v>
      </c>
      <c r="J122" s="158">
        <f>E122*'[2]AFORO-Boy.-Calle 69B'!$C$5</f>
        <v>66</v>
      </c>
      <c r="K122" s="158">
        <f>F122*'[2]AFORO-Boy.-Calle 69B'!$C$9</f>
        <v>55</v>
      </c>
      <c r="L122" s="158">
        <f>G122*'[2]AFORO-Boy.-Calle 69B'!$C$11</f>
        <v>20.5</v>
      </c>
      <c r="M122" s="158">
        <f t="shared" si="15"/>
        <v>355.5</v>
      </c>
      <c r="N122" s="158"/>
      <c r="O122" s="159"/>
      <c r="P122" s="160"/>
      <c r="Q122" s="160"/>
      <c r="R122" s="161"/>
      <c r="S122" s="143">
        <f t="shared" si="12"/>
        <v>907.25</v>
      </c>
      <c r="T122" s="130">
        <f t="shared" si="13"/>
        <v>576.24166666666667</v>
      </c>
    </row>
    <row r="123" spans="1:20" x14ac:dyDescent="0.25">
      <c r="A123" s="160">
        <f>'[2]AFORO-Boy.-Calle 69B'!C136</f>
        <v>1945</v>
      </c>
      <c r="B123" s="160">
        <f>'[2]AFORO-Boy.-Calle 69B'!D136</f>
        <v>2000</v>
      </c>
      <c r="C123" s="229"/>
      <c r="D123" s="158">
        <f>SUM('Movimiento S-N 2 Y 2B'!D62+'Movimiento S-N 2 Y 2B'!D122+'Movimiento S-N 2 Y 2B'!D182+'Movimiento S-N 2 Y 2B'!D242+'Movimiento S-N 2 Y 2B'!D302)</f>
        <v>162</v>
      </c>
      <c r="E123" s="158">
        <f>SUM('Movimiento S-N 2 Y 2B'!E62+'Movimiento S-N 2 Y 2B'!E122+'Movimiento S-N 2 Y 2B'!E182+'Movimiento S-N 2 Y 2B'!E242+'Movimiento S-N 2 Y 2B'!E302)</f>
        <v>24</v>
      </c>
      <c r="F123" s="158">
        <f>SUM('Movimiento S-N 2 Y 2B'!F62+'Movimiento S-N 2 Y 2B'!F122+'Movimiento S-N 2 Y 2B'!F182+'Movimiento S-N 2 Y 2B'!F242+'Movimiento S-N 2 Y 2B'!F302)</f>
        <v>6</v>
      </c>
      <c r="G123" s="158">
        <f>SUM('Movimiento S-N 2 Y 2B'!G62+'Movimiento S-N 2 Y 2B'!G122+'Movimiento S-N 2 Y 2B'!G182+'Movimiento S-N 2 Y 2B'!G242+'Movimiento S-N 2 Y 2B'!G302)</f>
        <v>20</v>
      </c>
      <c r="H123" s="158">
        <f t="shared" si="14"/>
        <v>212</v>
      </c>
      <c r="I123" s="158">
        <f>D123*'[2]AFORO-Boy.-Calle 69B'!$C$3</f>
        <v>162</v>
      </c>
      <c r="J123" s="158">
        <f>E123*'[2]AFORO-Boy.-Calle 69B'!$C$5</f>
        <v>48</v>
      </c>
      <c r="K123" s="158">
        <f>F123*'[2]AFORO-Boy.-Calle 69B'!$C$9</f>
        <v>15</v>
      </c>
      <c r="L123" s="158">
        <f>G123*'[2]AFORO-Boy.-Calle 69B'!$C$11</f>
        <v>10</v>
      </c>
      <c r="M123" s="158">
        <f t="shared" si="15"/>
        <v>235</v>
      </c>
      <c r="N123" s="158"/>
      <c r="O123" s="159"/>
      <c r="P123" s="160"/>
      <c r="Q123" s="160"/>
      <c r="R123" s="161"/>
      <c r="S123" s="143">
        <f t="shared" si="12"/>
        <v>907.25</v>
      </c>
      <c r="T123" s="130">
        <f t="shared" si="13"/>
        <v>576.24166666666667</v>
      </c>
    </row>
    <row r="124" spans="1:20" x14ac:dyDescent="0.25">
      <c r="A124" s="139">
        <f>'[2]AFORO-Boy.-Calle 69B'!C137</f>
        <v>500</v>
      </c>
      <c r="B124" s="139">
        <f>'[2]AFORO-Boy.-Calle 69B'!D137</f>
        <v>515</v>
      </c>
      <c r="C124" s="228"/>
      <c r="D124" s="140">
        <f>SUM('Movimiento Occ-Ori'!D3+'Movimiento Occ-Ori'!D63+'Movimiento Occ-Ori'!D123+'Movimiento Occ-Ori'!D183)</f>
        <v>113</v>
      </c>
      <c r="E124" s="140">
        <f>SUM('Movimiento Occ-Ori'!E3+'Movimiento Occ-Ori'!E63+'Movimiento Occ-Ori'!E123+'Movimiento Occ-Ori'!E183)</f>
        <v>2</v>
      </c>
      <c r="F124" s="140">
        <f>SUM('Movimiento Occ-Ori'!F3+'Movimiento Occ-Ori'!F63+'Movimiento Occ-Ori'!F123+'Movimiento Occ-Ori'!F183)</f>
        <v>8</v>
      </c>
      <c r="G124" s="140">
        <f>SUM('Movimiento Occ-Ori'!G3+'Movimiento Occ-Ori'!G63+'Movimiento Occ-Ori'!G123+'Movimiento Occ-Ori'!G183)</f>
        <v>33</v>
      </c>
      <c r="H124" s="140">
        <f t="shared" si="14"/>
        <v>156</v>
      </c>
      <c r="I124" s="140">
        <f>D124*'[2]AFORO-Boy.-Calle 69B'!$C$3</f>
        <v>113</v>
      </c>
      <c r="J124" s="140">
        <f>E124*'[2]AFORO-Boy.-Calle 69B'!$C$5</f>
        <v>4</v>
      </c>
      <c r="K124" s="140">
        <f>F124*'[2]AFORO-Boy.-Calle 69B'!$C$9</f>
        <v>20</v>
      </c>
      <c r="L124" s="140">
        <f>G124*'[2]AFORO-Boy.-Calle 69B'!$C$11</f>
        <v>16.5</v>
      </c>
      <c r="M124" s="140">
        <f t="shared" si="15"/>
        <v>153.5</v>
      </c>
      <c r="N124" s="140">
        <f t="shared" si="16"/>
        <v>762</v>
      </c>
      <c r="O124" s="141">
        <f t="shared" si="17"/>
        <v>226</v>
      </c>
      <c r="P124" s="139">
        <f t="shared" si="18"/>
        <v>500</v>
      </c>
      <c r="Q124" s="139">
        <f>IF(N124=SUM(M124:M127),B127)</f>
        <v>600</v>
      </c>
      <c r="R124" s="142">
        <f>MAX($N$124:$N$180)/(4*(IF(N124=MAX($N$124:$N$180),O124,100000000)))</f>
        <v>2.3275000000000002E-6</v>
      </c>
      <c r="S124" s="143">
        <f>MAX($N$124:$N$183)/4</f>
        <v>232.75</v>
      </c>
      <c r="T124" s="130">
        <f>AVERAGE($M$124:$M$183)</f>
        <v>124.95</v>
      </c>
    </row>
    <row r="125" spans="1:20" x14ac:dyDescent="0.25">
      <c r="A125" s="139">
        <f>'[2]AFORO-Boy.-Calle 69B'!C138</f>
        <v>515</v>
      </c>
      <c r="B125" s="139">
        <f>'[2]AFORO-Boy.-Calle 69B'!D138</f>
        <v>530</v>
      </c>
      <c r="C125" s="228"/>
      <c r="D125" s="140">
        <f>SUM('Movimiento Occ-Ori'!D4+'Movimiento Occ-Ori'!D64+'Movimiento Occ-Ori'!D124+'Movimiento Occ-Ori'!D184)</f>
        <v>142</v>
      </c>
      <c r="E125" s="140">
        <f>SUM('Movimiento Occ-Ori'!E4+'Movimiento Occ-Ori'!E64+'Movimiento Occ-Ori'!E124+'Movimiento Occ-Ori'!E184)</f>
        <v>1</v>
      </c>
      <c r="F125" s="140">
        <f>SUM('Movimiento Occ-Ori'!F4+'Movimiento Occ-Ori'!F64+'Movimiento Occ-Ori'!F124+'Movimiento Occ-Ori'!F184)</f>
        <v>8</v>
      </c>
      <c r="G125" s="140">
        <f>SUM('Movimiento Occ-Ori'!G4+'Movimiento Occ-Ori'!G64+'Movimiento Occ-Ori'!G124+'Movimiento Occ-Ori'!G184)</f>
        <v>37</v>
      </c>
      <c r="H125" s="140">
        <f t="shared" si="14"/>
        <v>188</v>
      </c>
      <c r="I125" s="140">
        <f>D125*'[2]AFORO-Boy.-Calle 69B'!$C$3</f>
        <v>142</v>
      </c>
      <c r="J125" s="140">
        <f>E125*'[2]AFORO-Boy.-Calle 69B'!$C$5</f>
        <v>2</v>
      </c>
      <c r="K125" s="140">
        <f>F125*'[2]AFORO-Boy.-Calle 69B'!$C$9</f>
        <v>20</v>
      </c>
      <c r="L125" s="140">
        <f>G125*'[2]AFORO-Boy.-Calle 69B'!$C$11</f>
        <v>18.5</v>
      </c>
      <c r="M125" s="140">
        <f t="shared" si="15"/>
        <v>182.5</v>
      </c>
      <c r="N125" s="140">
        <f t="shared" si="16"/>
        <v>845</v>
      </c>
      <c r="O125" s="141">
        <f t="shared" si="17"/>
        <v>236.5</v>
      </c>
      <c r="P125" s="139">
        <f t="shared" si="18"/>
        <v>515</v>
      </c>
      <c r="Q125" s="139">
        <f t="shared" ref="Q125:Q180" si="19">IF(N125=SUM(M125:M128),B128)</f>
        <v>615</v>
      </c>
      <c r="R125" s="142">
        <f t="shared" ref="R125:R180" si="20">MAX($N$124:$N$180)/(4*(IF(N125=MAX($N$124:$N$180),O125,100000000)))</f>
        <v>2.3275000000000002E-6</v>
      </c>
      <c r="S125" s="143">
        <f t="shared" ref="S125:S183" si="21">MAX($N$124:$N$183)/4</f>
        <v>232.75</v>
      </c>
      <c r="T125" s="130">
        <f t="shared" ref="T125:T183" si="22">AVERAGE($M$124:$M$183)</f>
        <v>124.95</v>
      </c>
    </row>
    <row r="126" spans="1:20" x14ac:dyDescent="0.25">
      <c r="A126" s="139">
        <f>'[2]AFORO-Boy.-Calle 69B'!C139</f>
        <v>530</v>
      </c>
      <c r="B126" s="139">
        <f>'[2]AFORO-Boy.-Calle 69B'!D139</f>
        <v>545</v>
      </c>
      <c r="C126" s="228"/>
      <c r="D126" s="140">
        <f>SUM('Movimiento Occ-Ori'!D5+'Movimiento Occ-Ori'!D65+'Movimiento Occ-Ori'!D125+'Movimiento Occ-Ori'!D185)</f>
        <v>184</v>
      </c>
      <c r="E126" s="140">
        <f>SUM('Movimiento Occ-Ori'!E5+'Movimiento Occ-Ori'!E65+'Movimiento Occ-Ori'!E125+'Movimiento Occ-Ori'!E185)</f>
        <v>1</v>
      </c>
      <c r="F126" s="140">
        <f>SUM('Movimiento Occ-Ori'!F5+'Movimiento Occ-Ori'!F65+'Movimiento Occ-Ori'!F125+'Movimiento Occ-Ori'!F185)</f>
        <v>7</v>
      </c>
      <c r="G126" s="140">
        <f>SUM('Movimiento Occ-Ori'!G5+'Movimiento Occ-Ori'!G65+'Movimiento Occ-Ori'!G125+'Movimiento Occ-Ori'!G185)</f>
        <v>45</v>
      </c>
      <c r="H126" s="140">
        <f t="shared" si="14"/>
        <v>237</v>
      </c>
      <c r="I126" s="140">
        <f>D126*'[2]AFORO-Boy.-Calle 69B'!$C$3</f>
        <v>184</v>
      </c>
      <c r="J126" s="140">
        <f>E126*'[2]AFORO-Boy.-Calle 69B'!$C$5</f>
        <v>2</v>
      </c>
      <c r="K126" s="140">
        <f>F126*'[2]AFORO-Boy.-Calle 69B'!$C$9</f>
        <v>17.5</v>
      </c>
      <c r="L126" s="140">
        <f>G126*'[2]AFORO-Boy.-Calle 69B'!$C$11</f>
        <v>22.5</v>
      </c>
      <c r="M126" s="140">
        <f t="shared" si="15"/>
        <v>226</v>
      </c>
      <c r="N126" s="140">
        <f t="shared" si="16"/>
        <v>908.5</v>
      </c>
      <c r="O126" s="141">
        <f t="shared" si="17"/>
        <v>246</v>
      </c>
      <c r="P126" s="139">
        <f t="shared" si="18"/>
        <v>530</v>
      </c>
      <c r="Q126" s="139">
        <f t="shared" si="19"/>
        <v>630</v>
      </c>
      <c r="R126" s="142">
        <f t="shared" si="20"/>
        <v>2.3275000000000002E-6</v>
      </c>
      <c r="S126" s="143">
        <f t="shared" si="21"/>
        <v>232.75</v>
      </c>
      <c r="T126" s="130">
        <f t="shared" si="22"/>
        <v>124.95</v>
      </c>
    </row>
    <row r="127" spans="1:20" x14ac:dyDescent="0.25">
      <c r="A127" s="139">
        <f>'[2]AFORO-Boy.-Calle 69B'!C140</f>
        <v>545</v>
      </c>
      <c r="B127" s="139">
        <f>'[2]AFORO-Boy.-Calle 69B'!D140</f>
        <v>600</v>
      </c>
      <c r="C127" s="228"/>
      <c r="D127" s="140">
        <f>SUM('Movimiento Occ-Ori'!D6+'Movimiento Occ-Ori'!D66+'Movimiento Occ-Ori'!D126+'Movimiento Occ-Ori'!D186)</f>
        <v>144</v>
      </c>
      <c r="E127" s="140">
        <f>SUM('Movimiento Occ-Ori'!E6+'Movimiento Occ-Ori'!E66+'Movimiento Occ-Ori'!E126+'Movimiento Occ-Ori'!E186)</f>
        <v>1</v>
      </c>
      <c r="F127" s="140">
        <f>SUM('Movimiento Occ-Ori'!F6+'Movimiento Occ-Ori'!F66+'Movimiento Occ-Ori'!F126+'Movimiento Occ-Ori'!F186)</f>
        <v>9</v>
      </c>
      <c r="G127" s="140">
        <f>SUM('Movimiento Occ-Ori'!G6+'Movimiento Occ-Ori'!G66+'Movimiento Occ-Ori'!G126+'Movimiento Occ-Ori'!G186)</f>
        <v>63</v>
      </c>
      <c r="H127" s="140">
        <f t="shared" si="14"/>
        <v>217</v>
      </c>
      <c r="I127" s="140">
        <f>D127*'[2]AFORO-Boy.-Calle 69B'!$C$3</f>
        <v>144</v>
      </c>
      <c r="J127" s="140">
        <f>E127*'[2]AFORO-Boy.-Calle 69B'!$C$5</f>
        <v>2</v>
      </c>
      <c r="K127" s="140">
        <f>F127*'[2]AFORO-Boy.-Calle 69B'!$C$9</f>
        <v>22.5</v>
      </c>
      <c r="L127" s="140">
        <f>G127*'[2]AFORO-Boy.-Calle 69B'!$C$11</f>
        <v>31.5</v>
      </c>
      <c r="M127" s="140">
        <f t="shared" si="15"/>
        <v>200</v>
      </c>
      <c r="N127" s="140">
        <f t="shared" si="16"/>
        <v>931</v>
      </c>
      <c r="O127" s="141">
        <f t="shared" si="17"/>
        <v>248.5</v>
      </c>
      <c r="P127" s="139">
        <f t="shared" si="18"/>
        <v>545</v>
      </c>
      <c r="Q127" s="139">
        <f t="shared" si="19"/>
        <v>645</v>
      </c>
      <c r="R127" s="142">
        <f t="shared" si="20"/>
        <v>0.93661971830985913</v>
      </c>
      <c r="S127" s="143">
        <f t="shared" si="21"/>
        <v>232.75</v>
      </c>
      <c r="T127" s="130">
        <f t="shared" si="22"/>
        <v>124.95</v>
      </c>
    </row>
    <row r="128" spans="1:20" x14ac:dyDescent="0.25">
      <c r="A128" s="139">
        <f>'[2]AFORO-Boy.-Calle 69B'!C141</f>
        <v>600</v>
      </c>
      <c r="B128" s="139">
        <f>'[2]AFORO-Boy.-Calle 69B'!D141</f>
        <v>615</v>
      </c>
      <c r="C128" s="228"/>
      <c r="D128" s="140">
        <f>SUM('Movimiento Occ-Ori'!D7+'Movimiento Occ-Ori'!D67+'Movimiento Occ-Ori'!D127+'Movimiento Occ-Ori'!D187)</f>
        <v>173</v>
      </c>
      <c r="E128" s="140">
        <f>SUM('Movimiento Occ-Ori'!E7+'Movimiento Occ-Ori'!E67+'Movimiento Occ-Ori'!E127+'Movimiento Occ-Ori'!E187)</f>
        <v>1</v>
      </c>
      <c r="F128" s="140">
        <f>SUM('Movimiento Occ-Ori'!F7+'Movimiento Occ-Ori'!F67+'Movimiento Occ-Ori'!F127+'Movimiento Occ-Ori'!F187)</f>
        <v>11</v>
      </c>
      <c r="G128" s="140">
        <f>SUM('Movimiento Occ-Ori'!G7+'Movimiento Occ-Ori'!G67+'Movimiento Occ-Ori'!G127+'Movimiento Occ-Ori'!G187)</f>
        <v>68</v>
      </c>
      <c r="H128" s="140">
        <f t="shared" si="14"/>
        <v>253</v>
      </c>
      <c r="I128" s="140">
        <f>D128*'[2]AFORO-Boy.-Calle 69B'!$C$3</f>
        <v>173</v>
      </c>
      <c r="J128" s="140">
        <f>E128*'[2]AFORO-Boy.-Calle 69B'!$C$5</f>
        <v>2</v>
      </c>
      <c r="K128" s="140">
        <f>F128*'[2]AFORO-Boy.-Calle 69B'!$C$9</f>
        <v>27.5</v>
      </c>
      <c r="L128" s="140">
        <f>G128*'[2]AFORO-Boy.-Calle 69B'!$C$11</f>
        <v>34</v>
      </c>
      <c r="M128" s="140">
        <f t="shared" si="15"/>
        <v>236.5</v>
      </c>
      <c r="N128" s="140">
        <f t="shared" si="16"/>
        <v>890</v>
      </c>
      <c r="O128" s="141">
        <f t="shared" si="17"/>
        <v>248.5</v>
      </c>
      <c r="P128" s="139">
        <f t="shared" si="18"/>
        <v>600</v>
      </c>
      <c r="Q128" s="139">
        <f t="shared" si="19"/>
        <v>700</v>
      </c>
      <c r="R128" s="142">
        <f t="shared" si="20"/>
        <v>2.3275000000000002E-6</v>
      </c>
      <c r="S128" s="143">
        <f t="shared" si="21"/>
        <v>232.75</v>
      </c>
      <c r="T128" s="130">
        <f t="shared" si="22"/>
        <v>124.95</v>
      </c>
    </row>
    <row r="129" spans="1:20" x14ac:dyDescent="0.25">
      <c r="A129" s="139">
        <f>'[2]AFORO-Boy.-Calle 69B'!C142</f>
        <v>615</v>
      </c>
      <c r="B129" s="139">
        <f>'[2]AFORO-Boy.-Calle 69B'!D142</f>
        <v>630</v>
      </c>
      <c r="C129" s="228"/>
      <c r="D129" s="140">
        <f>SUM('Movimiento Occ-Ori'!D8+'Movimiento Occ-Ori'!D68+'Movimiento Occ-Ori'!D128+'Movimiento Occ-Ori'!D188)</f>
        <v>168</v>
      </c>
      <c r="E129" s="140">
        <f>SUM('Movimiento Occ-Ori'!E8+'Movimiento Occ-Ori'!E68+'Movimiento Occ-Ori'!E128+'Movimiento Occ-Ori'!E188)</f>
        <v>0</v>
      </c>
      <c r="F129" s="140">
        <f>SUM('Movimiento Occ-Ori'!F8+'Movimiento Occ-Ori'!F68+'Movimiento Occ-Ori'!F128+'Movimiento Occ-Ori'!F188)</f>
        <v>15</v>
      </c>
      <c r="G129" s="140">
        <f>SUM('Movimiento Occ-Ori'!G8+'Movimiento Occ-Ori'!G68+'Movimiento Occ-Ori'!G128+'Movimiento Occ-Ori'!G188)</f>
        <v>81</v>
      </c>
      <c r="H129" s="140">
        <f t="shared" si="14"/>
        <v>264</v>
      </c>
      <c r="I129" s="140">
        <f>D129*'[2]AFORO-Boy.-Calle 69B'!$C$3</f>
        <v>168</v>
      </c>
      <c r="J129" s="140">
        <f>E129*'[2]AFORO-Boy.-Calle 69B'!$C$5</f>
        <v>0</v>
      </c>
      <c r="K129" s="140">
        <f>F129*'[2]AFORO-Boy.-Calle 69B'!$C$9</f>
        <v>37.5</v>
      </c>
      <c r="L129" s="140">
        <f>G129*'[2]AFORO-Boy.-Calle 69B'!$C$11</f>
        <v>40.5</v>
      </c>
      <c r="M129" s="140">
        <f t="shared" si="15"/>
        <v>246</v>
      </c>
      <c r="N129" s="140">
        <f t="shared" si="16"/>
        <v>801</v>
      </c>
      <c r="O129" s="141">
        <f t="shared" si="17"/>
        <v>248.5</v>
      </c>
      <c r="P129" s="139">
        <f t="shared" si="18"/>
        <v>615</v>
      </c>
      <c r="Q129" s="139">
        <f t="shared" si="19"/>
        <v>715</v>
      </c>
      <c r="R129" s="142">
        <f t="shared" si="20"/>
        <v>2.3275000000000002E-6</v>
      </c>
      <c r="S129" s="143">
        <f t="shared" si="21"/>
        <v>232.75</v>
      </c>
      <c r="T129" s="130">
        <f t="shared" si="22"/>
        <v>124.95</v>
      </c>
    </row>
    <row r="130" spans="1:20" x14ac:dyDescent="0.25">
      <c r="A130" s="139">
        <f>'[2]AFORO-Boy.-Calle 69B'!C143</f>
        <v>630</v>
      </c>
      <c r="B130" s="139">
        <f>'[2]AFORO-Boy.-Calle 69B'!D143</f>
        <v>645</v>
      </c>
      <c r="C130" s="228"/>
      <c r="D130" s="140">
        <f>SUM('Movimiento Occ-Ori'!D9+'Movimiento Occ-Ori'!D69+'Movimiento Occ-Ori'!D129+'Movimiento Occ-Ori'!D189)</f>
        <v>164</v>
      </c>
      <c r="E130" s="140">
        <f>SUM('Movimiento Occ-Ori'!E9+'Movimiento Occ-Ori'!E69+'Movimiento Occ-Ori'!E129+'Movimiento Occ-Ori'!E189)</f>
        <v>1</v>
      </c>
      <c r="F130" s="140">
        <f>SUM('Movimiento Occ-Ori'!F9+'Movimiento Occ-Ori'!F69+'Movimiento Occ-Ori'!F129+'Movimiento Occ-Ori'!F189)</f>
        <v>18</v>
      </c>
      <c r="G130" s="140">
        <f>SUM('Movimiento Occ-Ori'!G9+'Movimiento Occ-Ori'!G69+'Movimiento Occ-Ori'!G129+'Movimiento Occ-Ori'!G189)</f>
        <v>75</v>
      </c>
      <c r="H130" s="140">
        <f t="shared" si="14"/>
        <v>258</v>
      </c>
      <c r="I130" s="140">
        <f>D130*'[2]AFORO-Boy.-Calle 69B'!$C$3</f>
        <v>164</v>
      </c>
      <c r="J130" s="140">
        <f>E130*'[2]AFORO-Boy.-Calle 69B'!$C$5</f>
        <v>2</v>
      </c>
      <c r="K130" s="140">
        <f>F130*'[2]AFORO-Boy.-Calle 69B'!$C$9</f>
        <v>45</v>
      </c>
      <c r="L130" s="140">
        <f>G130*'[2]AFORO-Boy.-Calle 69B'!$C$11</f>
        <v>37.5</v>
      </c>
      <c r="M130" s="140">
        <f t="shared" si="15"/>
        <v>248.5</v>
      </c>
      <c r="N130" s="140">
        <f t="shared" si="16"/>
        <v>703</v>
      </c>
      <c r="O130" s="141">
        <f t="shared" si="17"/>
        <v>248.5</v>
      </c>
      <c r="P130" s="139">
        <f t="shared" si="18"/>
        <v>630</v>
      </c>
      <c r="Q130" s="139">
        <f t="shared" si="19"/>
        <v>730</v>
      </c>
      <c r="R130" s="142">
        <f t="shared" si="20"/>
        <v>2.3275000000000002E-6</v>
      </c>
      <c r="S130" s="143">
        <f t="shared" si="21"/>
        <v>232.75</v>
      </c>
      <c r="T130" s="130">
        <f t="shared" si="22"/>
        <v>124.95</v>
      </c>
    </row>
    <row r="131" spans="1:20" x14ac:dyDescent="0.25">
      <c r="A131" s="139">
        <f>'[2]AFORO-Boy.-Calle 69B'!C144</f>
        <v>645</v>
      </c>
      <c r="B131" s="139">
        <f>'[2]AFORO-Boy.-Calle 69B'!D144</f>
        <v>700</v>
      </c>
      <c r="C131" s="228"/>
      <c r="D131" s="140">
        <f>SUM('Movimiento Occ-Ori'!D10+'Movimiento Occ-Ori'!D70+'Movimiento Occ-Ori'!D130+'Movimiento Occ-Ori'!D190)</f>
        <v>114</v>
      </c>
      <c r="E131" s="140">
        <f>SUM('Movimiento Occ-Ori'!E10+'Movimiento Occ-Ori'!E70+'Movimiento Occ-Ori'!E130+'Movimiento Occ-Ori'!E190)</f>
        <v>0</v>
      </c>
      <c r="F131" s="140">
        <f>SUM('Movimiento Occ-Ori'!F10+'Movimiento Occ-Ori'!F70+'Movimiento Occ-Ori'!F130+'Movimiento Occ-Ori'!F190)</f>
        <v>6</v>
      </c>
      <c r="G131" s="140">
        <f>SUM('Movimiento Occ-Ori'!G10+'Movimiento Occ-Ori'!G70+'Movimiento Occ-Ori'!G130+'Movimiento Occ-Ori'!G190)</f>
        <v>60</v>
      </c>
      <c r="H131" s="140">
        <f t="shared" si="14"/>
        <v>180</v>
      </c>
      <c r="I131" s="140">
        <f>D131*'[2]AFORO-Boy.-Calle 69B'!$C$3</f>
        <v>114</v>
      </c>
      <c r="J131" s="140">
        <f>E131*'[2]AFORO-Boy.-Calle 69B'!$C$5</f>
        <v>0</v>
      </c>
      <c r="K131" s="140">
        <f>F131*'[2]AFORO-Boy.-Calle 69B'!$C$9</f>
        <v>15</v>
      </c>
      <c r="L131" s="140">
        <f>G131*'[2]AFORO-Boy.-Calle 69B'!$C$11</f>
        <v>30</v>
      </c>
      <c r="M131" s="140">
        <f t="shared" si="15"/>
        <v>159</v>
      </c>
      <c r="N131" s="140">
        <f t="shared" si="16"/>
        <v>580.5</v>
      </c>
      <c r="O131" s="141">
        <f t="shared" si="17"/>
        <v>159</v>
      </c>
      <c r="P131" s="139">
        <f t="shared" si="18"/>
        <v>645</v>
      </c>
      <c r="Q131" s="139">
        <f t="shared" si="19"/>
        <v>745</v>
      </c>
      <c r="R131" s="142">
        <f t="shared" si="20"/>
        <v>2.3275000000000002E-6</v>
      </c>
      <c r="S131" s="143">
        <f t="shared" si="21"/>
        <v>232.75</v>
      </c>
      <c r="T131" s="130">
        <f t="shared" si="22"/>
        <v>124.95</v>
      </c>
    </row>
    <row r="132" spans="1:20" x14ac:dyDescent="0.25">
      <c r="A132" s="139">
        <f>'[2]AFORO-Boy.-Calle 69B'!C145</f>
        <v>700</v>
      </c>
      <c r="B132" s="139">
        <f>'[2]AFORO-Boy.-Calle 69B'!D145</f>
        <v>715</v>
      </c>
      <c r="C132" s="228"/>
      <c r="D132" s="140">
        <f>SUM('Movimiento Occ-Ori'!D11+'Movimiento Occ-Ori'!D71+'Movimiento Occ-Ori'!D131+'Movimiento Occ-Ori'!D191)</f>
        <v>87</v>
      </c>
      <c r="E132" s="140">
        <f>SUM('Movimiento Occ-Ori'!E11+'Movimiento Occ-Ori'!E71+'Movimiento Occ-Ori'!E131+'Movimiento Occ-Ori'!E191)</f>
        <v>2</v>
      </c>
      <c r="F132" s="140">
        <f>SUM('Movimiento Occ-Ori'!F11+'Movimiento Occ-Ori'!F71+'Movimiento Occ-Ori'!F131+'Movimiento Occ-Ori'!F191)</f>
        <v>13</v>
      </c>
      <c r="G132" s="140">
        <f>SUM('Movimiento Occ-Ori'!G11+'Movimiento Occ-Ori'!G71+'Movimiento Occ-Ori'!G131+'Movimiento Occ-Ori'!G191)</f>
        <v>48</v>
      </c>
      <c r="H132" s="140">
        <f t="shared" si="14"/>
        <v>150</v>
      </c>
      <c r="I132" s="140">
        <f>D132*'[2]AFORO-Boy.-Calle 69B'!$C$3</f>
        <v>87</v>
      </c>
      <c r="J132" s="140">
        <f>E132*'[2]AFORO-Boy.-Calle 69B'!$C$5</f>
        <v>4</v>
      </c>
      <c r="K132" s="140">
        <f>F132*'[2]AFORO-Boy.-Calle 69B'!$C$9</f>
        <v>32.5</v>
      </c>
      <c r="L132" s="140">
        <f>G132*'[2]AFORO-Boy.-Calle 69B'!$C$11</f>
        <v>24</v>
      </c>
      <c r="M132" s="140">
        <f t="shared" si="15"/>
        <v>147.5</v>
      </c>
      <c r="N132" s="140">
        <f t="shared" si="16"/>
        <v>567.5</v>
      </c>
      <c r="O132" s="141">
        <f t="shared" si="17"/>
        <v>148</v>
      </c>
      <c r="P132" s="139">
        <f t="shared" si="18"/>
        <v>700</v>
      </c>
      <c r="Q132" s="139">
        <f t="shared" si="19"/>
        <v>800</v>
      </c>
      <c r="R132" s="142">
        <f t="shared" si="20"/>
        <v>2.3275000000000002E-6</v>
      </c>
      <c r="S132" s="143">
        <f t="shared" si="21"/>
        <v>232.75</v>
      </c>
      <c r="T132" s="130">
        <f t="shared" si="22"/>
        <v>124.95</v>
      </c>
    </row>
    <row r="133" spans="1:20" x14ac:dyDescent="0.25">
      <c r="A133" s="139">
        <f>'[2]AFORO-Boy.-Calle 69B'!C146</f>
        <v>715</v>
      </c>
      <c r="B133" s="139">
        <f>'[2]AFORO-Boy.-Calle 69B'!D146</f>
        <v>730</v>
      </c>
      <c r="C133" s="228"/>
      <c r="D133" s="140">
        <f>SUM('Movimiento Occ-Ori'!D12+'Movimiento Occ-Ori'!D72+'Movimiento Occ-Ori'!D132+'Movimiento Occ-Ori'!D192)</f>
        <v>69</v>
      </c>
      <c r="E133" s="140">
        <f>SUM('Movimiento Occ-Ori'!E12+'Movimiento Occ-Ori'!E72+'Movimiento Occ-Ori'!E132+'Movimiento Occ-Ori'!E192)</f>
        <v>1</v>
      </c>
      <c r="F133" s="140">
        <f>SUM('Movimiento Occ-Ori'!F12+'Movimiento Occ-Ori'!F72+'Movimiento Occ-Ori'!F132+'Movimiento Occ-Ori'!F192)</f>
        <v>23</v>
      </c>
      <c r="G133" s="140">
        <f>SUM('Movimiento Occ-Ori'!G12+'Movimiento Occ-Ori'!G72+'Movimiento Occ-Ori'!G132+'Movimiento Occ-Ori'!G192)</f>
        <v>39</v>
      </c>
      <c r="H133" s="140">
        <f t="shared" ref="H133:H196" si="23">SUM(D133:G133)</f>
        <v>132</v>
      </c>
      <c r="I133" s="140">
        <f>D133*'[2]AFORO-Boy.-Calle 69B'!$C$3</f>
        <v>69</v>
      </c>
      <c r="J133" s="140">
        <f>E133*'[2]AFORO-Boy.-Calle 69B'!$C$5</f>
        <v>2</v>
      </c>
      <c r="K133" s="140">
        <f>F133*'[2]AFORO-Boy.-Calle 69B'!$C$9</f>
        <v>57.5</v>
      </c>
      <c r="L133" s="140">
        <f>G133*'[2]AFORO-Boy.-Calle 69B'!$C$11</f>
        <v>19.5</v>
      </c>
      <c r="M133" s="140">
        <f t="shared" ref="M133:M196" si="24">SUM(I133:L133)</f>
        <v>148</v>
      </c>
      <c r="N133" s="140">
        <f t="shared" ref="N133:N196" si="25">SUM(M133:M136)</f>
        <v>559</v>
      </c>
      <c r="O133" s="141">
        <f t="shared" ref="O133:O196" si="26">IF(SUM(M133:M136)=N133,MAX(M133:M136)," ")</f>
        <v>148</v>
      </c>
      <c r="P133" s="139">
        <f t="shared" ref="P133:P196" si="27">IF(N133=SUM(M133:M136),A133)</f>
        <v>715</v>
      </c>
      <c r="Q133" s="139">
        <f t="shared" si="19"/>
        <v>815</v>
      </c>
      <c r="R133" s="142">
        <f t="shared" si="20"/>
        <v>2.3275000000000002E-6</v>
      </c>
      <c r="S133" s="143">
        <f t="shared" si="21"/>
        <v>232.75</v>
      </c>
      <c r="T133" s="130">
        <f t="shared" si="22"/>
        <v>124.95</v>
      </c>
    </row>
    <row r="134" spans="1:20" x14ac:dyDescent="0.25">
      <c r="A134" s="139">
        <f>'[2]AFORO-Boy.-Calle 69B'!C147</f>
        <v>730</v>
      </c>
      <c r="B134" s="139">
        <f>'[2]AFORO-Boy.-Calle 69B'!D147</f>
        <v>745</v>
      </c>
      <c r="C134" s="228"/>
      <c r="D134" s="140">
        <f>SUM('Movimiento Occ-Ori'!D13+'Movimiento Occ-Ori'!D73+'Movimiento Occ-Ori'!D133+'Movimiento Occ-Ori'!D193)</f>
        <v>69</v>
      </c>
      <c r="E134" s="140">
        <f>SUM('Movimiento Occ-Ori'!E13+'Movimiento Occ-Ori'!E73+'Movimiento Occ-Ori'!E133+'Movimiento Occ-Ori'!E193)</f>
        <v>1</v>
      </c>
      <c r="F134" s="140">
        <f>SUM('Movimiento Occ-Ori'!F13+'Movimiento Occ-Ori'!F73+'Movimiento Occ-Ori'!F133+'Movimiento Occ-Ori'!F193)</f>
        <v>17</v>
      </c>
      <c r="G134" s="140">
        <f>SUM('Movimiento Occ-Ori'!G13+'Movimiento Occ-Ori'!G73+'Movimiento Occ-Ori'!G133+'Movimiento Occ-Ori'!G193)</f>
        <v>25</v>
      </c>
      <c r="H134" s="140">
        <f t="shared" si="23"/>
        <v>112</v>
      </c>
      <c r="I134" s="140">
        <f>D134*'[2]AFORO-Boy.-Calle 69B'!$C$3</f>
        <v>69</v>
      </c>
      <c r="J134" s="140">
        <f>E134*'[2]AFORO-Boy.-Calle 69B'!$C$5</f>
        <v>2</v>
      </c>
      <c r="K134" s="140">
        <f>F134*'[2]AFORO-Boy.-Calle 69B'!$C$9</f>
        <v>42.5</v>
      </c>
      <c r="L134" s="140">
        <f>G134*'[2]AFORO-Boy.-Calle 69B'!$C$11</f>
        <v>12.5</v>
      </c>
      <c r="M134" s="140">
        <f t="shared" si="24"/>
        <v>126</v>
      </c>
      <c r="N134" s="140">
        <f t="shared" si="25"/>
        <v>535.5</v>
      </c>
      <c r="O134" s="141">
        <f t="shared" si="26"/>
        <v>146</v>
      </c>
      <c r="P134" s="139">
        <f t="shared" si="27"/>
        <v>730</v>
      </c>
      <c r="Q134" s="139">
        <f t="shared" si="19"/>
        <v>830</v>
      </c>
      <c r="R134" s="142">
        <f t="shared" si="20"/>
        <v>2.3275000000000002E-6</v>
      </c>
      <c r="S134" s="143">
        <f t="shared" si="21"/>
        <v>232.75</v>
      </c>
      <c r="T134" s="130">
        <f t="shared" si="22"/>
        <v>124.95</v>
      </c>
    </row>
    <row r="135" spans="1:20" x14ac:dyDescent="0.25">
      <c r="A135" s="139">
        <f>'[2]AFORO-Boy.-Calle 69B'!C148</f>
        <v>745</v>
      </c>
      <c r="B135" s="139">
        <f>'[2]AFORO-Boy.-Calle 69B'!D148</f>
        <v>800</v>
      </c>
      <c r="C135" s="228"/>
      <c r="D135" s="140">
        <f>SUM('Movimiento Occ-Ori'!D14+'Movimiento Occ-Ori'!D74+'Movimiento Occ-Ori'!D134+'Movimiento Occ-Ori'!D194)</f>
        <v>78</v>
      </c>
      <c r="E135" s="140">
        <f>SUM('Movimiento Occ-Ori'!E14+'Movimiento Occ-Ori'!E74+'Movimiento Occ-Ori'!E134+'Movimiento Occ-Ori'!E194)</f>
        <v>1</v>
      </c>
      <c r="F135" s="140">
        <f>SUM('Movimiento Occ-Ori'!F14+'Movimiento Occ-Ori'!F74+'Movimiento Occ-Ori'!F134+'Movimiento Occ-Ori'!F194)</f>
        <v>21</v>
      </c>
      <c r="G135" s="140">
        <f>SUM('Movimiento Occ-Ori'!G14+'Movimiento Occ-Ori'!G74+'Movimiento Occ-Ori'!G134+'Movimiento Occ-Ori'!G194)</f>
        <v>27</v>
      </c>
      <c r="H135" s="140">
        <f t="shared" si="23"/>
        <v>127</v>
      </c>
      <c r="I135" s="140">
        <f>D135*'[2]AFORO-Boy.-Calle 69B'!$C$3</f>
        <v>78</v>
      </c>
      <c r="J135" s="140">
        <f>E135*'[2]AFORO-Boy.-Calle 69B'!$C$5</f>
        <v>2</v>
      </c>
      <c r="K135" s="140">
        <f>F135*'[2]AFORO-Boy.-Calle 69B'!$C$9</f>
        <v>52.5</v>
      </c>
      <c r="L135" s="140">
        <f>G135*'[2]AFORO-Boy.-Calle 69B'!$C$11</f>
        <v>13.5</v>
      </c>
      <c r="M135" s="140">
        <f t="shared" si="24"/>
        <v>146</v>
      </c>
      <c r="N135" s="140">
        <f t="shared" si="25"/>
        <v>535</v>
      </c>
      <c r="O135" s="141">
        <f t="shared" si="26"/>
        <v>146</v>
      </c>
      <c r="P135" s="139">
        <f t="shared" si="27"/>
        <v>745</v>
      </c>
      <c r="Q135" s="139">
        <f t="shared" si="19"/>
        <v>845</v>
      </c>
      <c r="R135" s="142">
        <f t="shared" si="20"/>
        <v>2.3275000000000002E-6</v>
      </c>
      <c r="S135" s="143">
        <f t="shared" si="21"/>
        <v>232.75</v>
      </c>
      <c r="T135" s="130">
        <f t="shared" si="22"/>
        <v>124.95</v>
      </c>
    </row>
    <row r="136" spans="1:20" x14ac:dyDescent="0.25">
      <c r="A136" s="139">
        <f>'[2]AFORO-Boy.-Calle 69B'!C149</f>
        <v>800</v>
      </c>
      <c r="B136" s="139">
        <f>'[2]AFORO-Boy.-Calle 69B'!D149</f>
        <v>815</v>
      </c>
      <c r="C136" s="228"/>
      <c r="D136" s="140">
        <f>SUM('Movimiento Occ-Ori'!D15+'Movimiento Occ-Ori'!D75+'Movimiento Occ-Ori'!D135+'Movimiento Occ-Ori'!D195)</f>
        <v>75</v>
      </c>
      <c r="E136" s="140">
        <f>SUM('Movimiento Occ-Ori'!E15+'Movimiento Occ-Ori'!E75+'Movimiento Occ-Ori'!E135+'Movimiento Occ-Ori'!E195)</f>
        <v>1</v>
      </c>
      <c r="F136" s="140">
        <f>SUM('Movimiento Occ-Ori'!F15+'Movimiento Occ-Ori'!F75+'Movimiento Occ-Ori'!F135+'Movimiento Occ-Ori'!F195)</f>
        <v>19</v>
      </c>
      <c r="G136" s="140">
        <f>SUM('Movimiento Occ-Ori'!G15+'Movimiento Occ-Ori'!G75+'Movimiento Occ-Ori'!G135+'Movimiento Occ-Ori'!G195)</f>
        <v>29</v>
      </c>
      <c r="H136" s="140">
        <f t="shared" si="23"/>
        <v>124</v>
      </c>
      <c r="I136" s="140">
        <f>D136*'[2]AFORO-Boy.-Calle 69B'!$C$3</f>
        <v>75</v>
      </c>
      <c r="J136" s="140">
        <f>E136*'[2]AFORO-Boy.-Calle 69B'!$C$5</f>
        <v>2</v>
      </c>
      <c r="K136" s="140">
        <f>F136*'[2]AFORO-Boy.-Calle 69B'!$C$9</f>
        <v>47.5</v>
      </c>
      <c r="L136" s="140">
        <f>G136*'[2]AFORO-Boy.-Calle 69B'!$C$11</f>
        <v>14.5</v>
      </c>
      <c r="M136" s="140">
        <f t="shared" si="24"/>
        <v>139</v>
      </c>
      <c r="N136" s="140">
        <f t="shared" si="25"/>
        <v>533.5</v>
      </c>
      <c r="O136" s="141">
        <f t="shared" si="26"/>
        <v>144.5</v>
      </c>
      <c r="P136" s="139">
        <f t="shared" si="27"/>
        <v>800</v>
      </c>
      <c r="Q136" s="139">
        <f t="shared" si="19"/>
        <v>900</v>
      </c>
      <c r="R136" s="142">
        <f t="shared" si="20"/>
        <v>2.3275000000000002E-6</v>
      </c>
      <c r="S136" s="143">
        <f t="shared" si="21"/>
        <v>232.75</v>
      </c>
      <c r="T136" s="130">
        <f t="shared" si="22"/>
        <v>124.95</v>
      </c>
    </row>
    <row r="137" spans="1:20" x14ac:dyDescent="0.25">
      <c r="A137" s="139">
        <f>'[2]AFORO-Boy.-Calle 69B'!C150</f>
        <v>815</v>
      </c>
      <c r="B137" s="139">
        <f>'[2]AFORO-Boy.-Calle 69B'!D150</f>
        <v>830</v>
      </c>
      <c r="C137" s="228"/>
      <c r="D137" s="140">
        <f>SUM('Movimiento Occ-Ori'!D16+'Movimiento Occ-Ori'!D76+'Movimiento Occ-Ori'!D136+'Movimiento Occ-Ori'!D196)</f>
        <v>65</v>
      </c>
      <c r="E137" s="140">
        <f>SUM('Movimiento Occ-Ori'!E16+'Movimiento Occ-Ori'!E76+'Movimiento Occ-Ori'!E136+'Movimiento Occ-Ori'!E196)</f>
        <v>1</v>
      </c>
      <c r="F137" s="140">
        <f>SUM('Movimiento Occ-Ori'!F16+'Movimiento Occ-Ori'!F76+'Movimiento Occ-Ori'!F136+'Movimiento Occ-Ori'!F196)</f>
        <v>17</v>
      </c>
      <c r="G137" s="140">
        <f>SUM('Movimiento Occ-Ori'!G16+'Movimiento Occ-Ori'!G76+'Movimiento Occ-Ori'!G136+'Movimiento Occ-Ori'!G196)</f>
        <v>30</v>
      </c>
      <c r="H137" s="140">
        <f t="shared" si="23"/>
        <v>113</v>
      </c>
      <c r="I137" s="140">
        <f>D137*'[2]AFORO-Boy.-Calle 69B'!$C$3</f>
        <v>65</v>
      </c>
      <c r="J137" s="140">
        <f>E137*'[2]AFORO-Boy.-Calle 69B'!$C$5</f>
        <v>2</v>
      </c>
      <c r="K137" s="140">
        <f>F137*'[2]AFORO-Boy.-Calle 69B'!$C$9</f>
        <v>42.5</v>
      </c>
      <c r="L137" s="140">
        <f>G137*'[2]AFORO-Boy.-Calle 69B'!$C$11</f>
        <v>15</v>
      </c>
      <c r="M137" s="140">
        <f t="shared" si="24"/>
        <v>124.5</v>
      </c>
      <c r="N137" s="140">
        <f t="shared" si="25"/>
        <v>502</v>
      </c>
      <c r="O137" s="141">
        <f t="shared" si="26"/>
        <v>144.5</v>
      </c>
      <c r="P137" s="139">
        <f t="shared" si="27"/>
        <v>815</v>
      </c>
      <c r="Q137" s="139">
        <f t="shared" si="19"/>
        <v>915</v>
      </c>
      <c r="R137" s="142">
        <f t="shared" si="20"/>
        <v>2.3275000000000002E-6</v>
      </c>
      <c r="S137" s="143">
        <f t="shared" si="21"/>
        <v>232.75</v>
      </c>
      <c r="T137" s="130">
        <f t="shared" si="22"/>
        <v>124.95</v>
      </c>
    </row>
    <row r="138" spans="1:20" x14ac:dyDescent="0.25">
      <c r="A138" s="139">
        <f>'[2]AFORO-Boy.-Calle 69B'!C151</f>
        <v>830</v>
      </c>
      <c r="B138" s="139">
        <f>'[2]AFORO-Boy.-Calle 69B'!D151</f>
        <v>845</v>
      </c>
      <c r="C138" s="228"/>
      <c r="D138" s="140">
        <f>SUM('Movimiento Occ-Ori'!D17+'Movimiento Occ-Ori'!D77+'Movimiento Occ-Ori'!D137+'Movimiento Occ-Ori'!D197)</f>
        <v>77</v>
      </c>
      <c r="E138" s="140">
        <f>SUM('Movimiento Occ-Ori'!E17+'Movimiento Occ-Ori'!E77+'Movimiento Occ-Ori'!E137+'Movimiento Occ-Ori'!E197)</f>
        <v>1</v>
      </c>
      <c r="F138" s="140">
        <f>SUM('Movimiento Occ-Ori'!F17+'Movimiento Occ-Ori'!F77+'Movimiento Occ-Ori'!F137+'Movimiento Occ-Ori'!F197)</f>
        <v>15</v>
      </c>
      <c r="G138" s="140">
        <f>SUM('Movimiento Occ-Ori'!G17+'Movimiento Occ-Ori'!G77+'Movimiento Occ-Ori'!G137+'Movimiento Occ-Ori'!G197)</f>
        <v>18</v>
      </c>
      <c r="H138" s="140">
        <f t="shared" si="23"/>
        <v>111</v>
      </c>
      <c r="I138" s="140">
        <f>D138*'[2]AFORO-Boy.-Calle 69B'!$C$3</f>
        <v>77</v>
      </c>
      <c r="J138" s="140">
        <f>E138*'[2]AFORO-Boy.-Calle 69B'!$C$5</f>
        <v>2</v>
      </c>
      <c r="K138" s="140">
        <f>F138*'[2]AFORO-Boy.-Calle 69B'!$C$9</f>
        <v>37.5</v>
      </c>
      <c r="L138" s="140">
        <f>G138*'[2]AFORO-Boy.-Calle 69B'!$C$11</f>
        <v>9</v>
      </c>
      <c r="M138" s="140">
        <f t="shared" si="24"/>
        <v>125.5</v>
      </c>
      <c r="N138" s="140">
        <f t="shared" si="25"/>
        <v>504.5</v>
      </c>
      <c r="O138" s="141">
        <f t="shared" si="26"/>
        <v>144.5</v>
      </c>
      <c r="P138" s="139">
        <f t="shared" si="27"/>
        <v>830</v>
      </c>
      <c r="Q138" s="139">
        <f t="shared" si="19"/>
        <v>930</v>
      </c>
      <c r="R138" s="142">
        <f t="shared" si="20"/>
        <v>2.3275000000000002E-6</v>
      </c>
      <c r="S138" s="143">
        <f t="shared" si="21"/>
        <v>232.75</v>
      </c>
      <c r="T138" s="130">
        <f t="shared" si="22"/>
        <v>124.95</v>
      </c>
    </row>
    <row r="139" spans="1:20" x14ac:dyDescent="0.25">
      <c r="A139" s="139">
        <f>'[2]AFORO-Boy.-Calle 69B'!C152</f>
        <v>845</v>
      </c>
      <c r="B139" s="139">
        <f>'[2]AFORO-Boy.-Calle 69B'!D152</f>
        <v>900</v>
      </c>
      <c r="C139" s="228"/>
      <c r="D139" s="140">
        <f>SUM('Movimiento Occ-Ori'!D18+'Movimiento Occ-Ori'!D78+'Movimiento Occ-Ori'!D138+'Movimiento Occ-Ori'!D198)</f>
        <v>85</v>
      </c>
      <c r="E139" s="140">
        <f>SUM('Movimiento Occ-Ori'!E18+'Movimiento Occ-Ori'!E78+'Movimiento Occ-Ori'!E138+'Movimiento Occ-Ori'!E198)</f>
        <v>1</v>
      </c>
      <c r="F139" s="140">
        <f>SUM('Movimiento Occ-Ori'!F18+'Movimiento Occ-Ori'!F78+'Movimiento Occ-Ori'!F138+'Movimiento Occ-Ori'!F198)</f>
        <v>19</v>
      </c>
      <c r="G139" s="140">
        <f>SUM('Movimiento Occ-Ori'!G18+'Movimiento Occ-Ori'!G78+'Movimiento Occ-Ori'!G138+'Movimiento Occ-Ori'!G198)</f>
        <v>20</v>
      </c>
      <c r="H139" s="140">
        <f t="shared" si="23"/>
        <v>125</v>
      </c>
      <c r="I139" s="140">
        <f>D139*'[2]AFORO-Boy.-Calle 69B'!$C$3</f>
        <v>85</v>
      </c>
      <c r="J139" s="140">
        <f>E139*'[2]AFORO-Boy.-Calle 69B'!$C$5</f>
        <v>2</v>
      </c>
      <c r="K139" s="140">
        <f>F139*'[2]AFORO-Boy.-Calle 69B'!$C$9</f>
        <v>47.5</v>
      </c>
      <c r="L139" s="140">
        <f>G139*'[2]AFORO-Boy.-Calle 69B'!$C$11</f>
        <v>10</v>
      </c>
      <c r="M139" s="140">
        <f t="shared" si="24"/>
        <v>144.5</v>
      </c>
      <c r="N139" s="140">
        <f t="shared" si="25"/>
        <v>483.5</v>
      </c>
      <c r="O139" s="141">
        <f t="shared" si="26"/>
        <v>144.5</v>
      </c>
      <c r="P139" s="139">
        <f t="shared" si="27"/>
        <v>845</v>
      </c>
      <c r="Q139" s="139">
        <f t="shared" si="19"/>
        <v>945</v>
      </c>
      <c r="R139" s="142">
        <f t="shared" si="20"/>
        <v>2.3275000000000002E-6</v>
      </c>
      <c r="S139" s="143">
        <f t="shared" si="21"/>
        <v>232.75</v>
      </c>
      <c r="T139" s="130">
        <f t="shared" si="22"/>
        <v>124.95</v>
      </c>
    </row>
    <row r="140" spans="1:20" x14ac:dyDescent="0.25">
      <c r="A140" s="139">
        <f>'[2]AFORO-Boy.-Calle 69B'!C153</f>
        <v>900</v>
      </c>
      <c r="B140" s="139">
        <f>'[2]AFORO-Boy.-Calle 69B'!D153</f>
        <v>915</v>
      </c>
      <c r="C140" s="228"/>
      <c r="D140" s="140">
        <f>SUM('Movimiento Occ-Ori'!D19+'Movimiento Occ-Ori'!D79+'Movimiento Occ-Ori'!D139+'Movimiento Occ-Ori'!D199)</f>
        <v>54</v>
      </c>
      <c r="E140" s="140">
        <f>SUM('Movimiento Occ-Ori'!E19+'Movimiento Occ-Ori'!E79+'Movimiento Occ-Ori'!E139+'Movimiento Occ-Ori'!E199)</f>
        <v>1</v>
      </c>
      <c r="F140" s="140">
        <f>SUM('Movimiento Occ-Ori'!F19+'Movimiento Occ-Ori'!F79+'Movimiento Occ-Ori'!F139+'Movimiento Occ-Ori'!F199)</f>
        <v>15</v>
      </c>
      <c r="G140" s="140">
        <f>SUM('Movimiento Occ-Ori'!G19+'Movimiento Occ-Ori'!G79+'Movimiento Occ-Ori'!G139+'Movimiento Occ-Ori'!G199)</f>
        <v>28</v>
      </c>
      <c r="H140" s="140">
        <f t="shared" si="23"/>
        <v>98</v>
      </c>
      <c r="I140" s="140">
        <f>D140*'[2]AFORO-Boy.-Calle 69B'!$C$3</f>
        <v>54</v>
      </c>
      <c r="J140" s="140">
        <f>E140*'[2]AFORO-Boy.-Calle 69B'!$C$5</f>
        <v>2</v>
      </c>
      <c r="K140" s="140">
        <f>F140*'[2]AFORO-Boy.-Calle 69B'!$C$9</f>
        <v>37.5</v>
      </c>
      <c r="L140" s="140">
        <f>G140*'[2]AFORO-Boy.-Calle 69B'!$C$11</f>
        <v>14</v>
      </c>
      <c r="M140" s="140">
        <f t="shared" si="24"/>
        <v>107.5</v>
      </c>
      <c r="N140" s="140">
        <f t="shared" si="25"/>
        <v>446</v>
      </c>
      <c r="O140" s="141">
        <f t="shared" si="26"/>
        <v>127</v>
      </c>
      <c r="P140" s="139">
        <f t="shared" si="27"/>
        <v>900</v>
      </c>
      <c r="Q140" s="139">
        <f t="shared" si="19"/>
        <v>1000</v>
      </c>
      <c r="R140" s="142">
        <f t="shared" si="20"/>
        <v>2.3275000000000002E-6</v>
      </c>
      <c r="S140" s="143">
        <f t="shared" si="21"/>
        <v>232.75</v>
      </c>
      <c r="T140" s="130">
        <f t="shared" si="22"/>
        <v>124.95</v>
      </c>
    </row>
    <row r="141" spans="1:20" x14ac:dyDescent="0.25">
      <c r="A141" s="139">
        <f>'[2]AFORO-Boy.-Calle 69B'!C154</f>
        <v>915</v>
      </c>
      <c r="B141" s="139">
        <f>'[2]AFORO-Boy.-Calle 69B'!D154</f>
        <v>930</v>
      </c>
      <c r="C141" s="228"/>
      <c r="D141" s="140">
        <f>SUM('Movimiento Occ-Ori'!D20+'Movimiento Occ-Ori'!D80+'Movimiento Occ-Ori'!D140+'Movimiento Occ-Ori'!D200)</f>
        <v>74</v>
      </c>
      <c r="E141" s="140">
        <f>SUM('Movimiento Occ-Ori'!E20+'Movimiento Occ-Ori'!E80+'Movimiento Occ-Ori'!E140+'Movimiento Occ-Ori'!E200)</f>
        <v>1</v>
      </c>
      <c r="F141" s="140">
        <f>SUM('Movimiento Occ-Ori'!F20+'Movimiento Occ-Ori'!F80+'Movimiento Occ-Ori'!F140+'Movimiento Occ-Ori'!F200)</f>
        <v>17</v>
      </c>
      <c r="G141" s="140">
        <f>SUM('Movimiento Occ-Ori'!G20+'Movimiento Occ-Ori'!G80+'Movimiento Occ-Ori'!G140+'Movimiento Occ-Ori'!G200)</f>
        <v>17</v>
      </c>
      <c r="H141" s="140">
        <f t="shared" si="23"/>
        <v>109</v>
      </c>
      <c r="I141" s="140">
        <f>D141*'[2]AFORO-Boy.-Calle 69B'!$C$3</f>
        <v>74</v>
      </c>
      <c r="J141" s="140">
        <f>E141*'[2]AFORO-Boy.-Calle 69B'!$C$5</f>
        <v>2</v>
      </c>
      <c r="K141" s="140">
        <f>F141*'[2]AFORO-Boy.-Calle 69B'!$C$9</f>
        <v>42.5</v>
      </c>
      <c r="L141" s="140">
        <f>G141*'[2]AFORO-Boy.-Calle 69B'!$C$11</f>
        <v>8.5</v>
      </c>
      <c r="M141" s="140">
        <f t="shared" si="24"/>
        <v>127</v>
      </c>
      <c r="N141" s="140">
        <f t="shared" si="25"/>
        <v>479</v>
      </c>
      <c r="O141" s="141">
        <f t="shared" si="26"/>
        <v>140.5</v>
      </c>
      <c r="P141" s="139">
        <f t="shared" si="27"/>
        <v>915</v>
      </c>
      <c r="Q141" s="139">
        <f t="shared" si="19"/>
        <v>1015</v>
      </c>
      <c r="R141" s="142">
        <f t="shared" si="20"/>
        <v>2.3275000000000002E-6</v>
      </c>
      <c r="S141" s="143">
        <f t="shared" si="21"/>
        <v>232.75</v>
      </c>
      <c r="T141" s="130">
        <f t="shared" si="22"/>
        <v>124.95</v>
      </c>
    </row>
    <row r="142" spans="1:20" x14ac:dyDescent="0.25">
      <c r="A142" s="139">
        <f>'[2]AFORO-Boy.-Calle 69B'!C155</f>
        <v>930</v>
      </c>
      <c r="B142" s="139">
        <f>'[2]AFORO-Boy.-Calle 69B'!D155</f>
        <v>945</v>
      </c>
      <c r="C142" s="228"/>
      <c r="D142" s="140">
        <f>SUM('Movimiento Occ-Ori'!D21+'Movimiento Occ-Ori'!D81+'Movimiento Occ-Ori'!D141+'Movimiento Occ-Ori'!D201)</f>
        <v>68</v>
      </c>
      <c r="E142" s="140">
        <f>SUM('Movimiento Occ-Ori'!E21+'Movimiento Occ-Ori'!E81+'Movimiento Occ-Ori'!E141+'Movimiento Occ-Ori'!E201)</f>
        <v>2</v>
      </c>
      <c r="F142" s="140">
        <f>SUM('Movimiento Occ-Ori'!F21+'Movimiento Occ-Ori'!F81+'Movimiento Occ-Ori'!F141+'Movimiento Occ-Ori'!F201)</f>
        <v>7</v>
      </c>
      <c r="G142" s="140">
        <f>SUM('Movimiento Occ-Ori'!G21+'Movimiento Occ-Ori'!G81+'Movimiento Occ-Ori'!G141+'Movimiento Occ-Ori'!G201)</f>
        <v>30</v>
      </c>
      <c r="H142" s="140">
        <f t="shared" si="23"/>
        <v>107</v>
      </c>
      <c r="I142" s="140">
        <f>D142*'[2]AFORO-Boy.-Calle 69B'!$C$3</f>
        <v>68</v>
      </c>
      <c r="J142" s="140">
        <f>E142*'[2]AFORO-Boy.-Calle 69B'!$C$5</f>
        <v>4</v>
      </c>
      <c r="K142" s="140">
        <f>F142*'[2]AFORO-Boy.-Calle 69B'!$C$9</f>
        <v>17.5</v>
      </c>
      <c r="L142" s="140">
        <f>G142*'[2]AFORO-Boy.-Calle 69B'!$C$11</f>
        <v>15</v>
      </c>
      <c r="M142" s="140">
        <f t="shared" si="24"/>
        <v>104.5</v>
      </c>
      <c r="N142" s="140">
        <f t="shared" si="25"/>
        <v>500.5</v>
      </c>
      <c r="O142" s="141">
        <f t="shared" si="26"/>
        <v>148.5</v>
      </c>
      <c r="P142" s="139">
        <f t="shared" si="27"/>
        <v>930</v>
      </c>
      <c r="Q142" s="139">
        <f t="shared" si="19"/>
        <v>1030</v>
      </c>
      <c r="R142" s="142">
        <f t="shared" si="20"/>
        <v>2.3275000000000002E-6</v>
      </c>
      <c r="S142" s="143">
        <f t="shared" si="21"/>
        <v>232.75</v>
      </c>
      <c r="T142" s="130">
        <f t="shared" si="22"/>
        <v>124.95</v>
      </c>
    </row>
    <row r="143" spans="1:20" x14ac:dyDescent="0.25">
      <c r="A143" s="139">
        <f>'[2]AFORO-Boy.-Calle 69B'!C156</f>
        <v>945</v>
      </c>
      <c r="B143" s="139">
        <f>'[2]AFORO-Boy.-Calle 69B'!D156</f>
        <v>1000</v>
      </c>
      <c r="C143" s="228"/>
      <c r="D143" s="140">
        <f>SUM('Movimiento Occ-Ori'!D22+'Movimiento Occ-Ori'!D82+'Movimiento Occ-Ori'!D142+'Movimiento Occ-Ori'!D202)</f>
        <v>59</v>
      </c>
      <c r="E143" s="140">
        <f>SUM('Movimiento Occ-Ori'!E22+'Movimiento Occ-Ori'!E82+'Movimiento Occ-Ori'!E142+'Movimiento Occ-Ori'!E202)</f>
        <v>1</v>
      </c>
      <c r="F143" s="140">
        <f>SUM('Movimiento Occ-Ori'!F22+'Movimiento Occ-Ori'!F82+'Movimiento Occ-Ori'!F142+'Movimiento Occ-Ori'!F202)</f>
        <v>15</v>
      </c>
      <c r="G143" s="140">
        <f>SUM('Movimiento Occ-Ori'!G22+'Movimiento Occ-Ori'!G82+'Movimiento Occ-Ori'!G142+'Movimiento Occ-Ori'!G202)</f>
        <v>17</v>
      </c>
      <c r="H143" s="140">
        <f t="shared" si="23"/>
        <v>92</v>
      </c>
      <c r="I143" s="140">
        <f>D143*'[2]AFORO-Boy.-Calle 69B'!$C$3</f>
        <v>59</v>
      </c>
      <c r="J143" s="140">
        <f>E143*'[2]AFORO-Boy.-Calle 69B'!$C$5</f>
        <v>2</v>
      </c>
      <c r="K143" s="140">
        <f>F143*'[2]AFORO-Boy.-Calle 69B'!$C$9</f>
        <v>37.5</v>
      </c>
      <c r="L143" s="140">
        <f>G143*'[2]AFORO-Boy.-Calle 69B'!$C$11</f>
        <v>8.5</v>
      </c>
      <c r="M143" s="140">
        <f t="shared" si="24"/>
        <v>107</v>
      </c>
      <c r="N143" s="140">
        <f t="shared" si="25"/>
        <v>540.5</v>
      </c>
      <c r="O143" s="141">
        <f t="shared" si="26"/>
        <v>148.5</v>
      </c>
      <c r="P143" s="139">
        <f t="shared" si="27"/>
        <v>945</v>
      </c>
      <c r="Q143" s="139">
        <f t="shared" si="19"/>
        <v>1045</v>
      </c>
      <c r="R143" s="142">
        <f t="shared" si="20"/>
        <v>2.3275000000000002E-6</v>
      </c>
      <c r="S143" s="143">
        <f t="shared" si="21"/>
        <v>232.75</v>
      </c>
      <c r="T143" s="130">
        <f t="shared" si="22"/>
        <v>124.95</v>
      </c>
    </row>
    <row r="144" spans="1:20" x14ac:dyDescent="0.25">
      <c r="A144" s="139">
        <f>'[2]AFORO-Boy.-Calle 69B'!C157</f>
        <v>1000</v>
      </c>
      <c r="B144" s="139">
        <f>'[2]AFORO-Boy.-Calle 69B'!D157</f>
        <v>1015</v>
      </c>
      <c r="C144" s="228"/>
      <c r="D144" s="140">
        <f>SUM('Movimiento Occ-Ori'!D23+'Movimiento Occ-Ori'!D83+'Movimiento Occ-Ori'!D143+'Movimiento Occ-Ori'!D203)</f>
        <v>70</v>
      </c>
      <c r="E144" s="140">
        <f>SUM('Movimiento Occ-Ori'!E23+'Movimiento Occ-Ori'!E83+'Movimiento Occ-Ori'!E143+'Movimiento Occ-Ori'!E203)</f>
        <v>1</v>
      </c>
      <c r="F144" s="140">
        <f>SUM('Movimiento Occ-Ori'!F23+'Movimiento Occ-Ori'!F83+'Movimiento Occ-Ori'!F143+'Movimiento Occ-Ori'!F203)</f>
        <v>21</v>
      </c>
      <c r="G144" s="140">
        <f>SUM('Movimiento Occ-Ori'!G23+'Movimiento Occ-Ori'!G83+'Movimiento Occ-Ori'!G143+'Movimiento Occ-Ori'!G203)</f>
        <v>32</v>
      </c>
      <c r="H144" s="140">
        <f t="shared" si="23"/>
        <v>124</v>
      </c>
      <c r="I144" s="140">
        <f>D144*'[2]AFORO-Boy.-Calle 69B'!$C$3</f>
        <v>70</v>
      </c>
      <c r="J144" s="140">
        <f>E144*'[2]AFORO-Boy.-Calle 69B'!$C$5</f>
        <v>2</v>
      </c>
      <c r="K144" s="140">
        <f>F144*'[2]AFORO-Boy.-Calle 69B'!$C$9</f>
        <v>52.5</v>
      </c>
      <c r="L144" s="140">
        <f>G144*'[2]AFORO-Boy.-Calle 69B'!$C$11</f>
        <v>16</v>
      </c>
      <c r="M144" s="140">
        <f t="shared" si="24"/>
        <v>140.5</v>
      </c>
      <c r="N144" s="140">
        <f t="shared" si="25"/>
        <v>550</v>
      </c>
      <c r="O144" s="141">
        <f t="shared" si="26"/>
        <v>148.5</v>
      </c>
      <c r="P144" s="139">
        <f t="shared" si="27"/>
        <v>1000</v>
      </c>
      <c r="Q144" s="139">
        <f t="shared" si="19"/>
        <v>1100</v>
      </c>
      <c r="R144" s="142">
        <f t="shared" si="20"/>
        <v>2.3275000000000002E-6</v>
      </c>
      <c r="S144" s="143">
        <f t="shared" si="21"/>
        <v>232.75</v>
      </c>
      <c r="T144" s="130">
        <f t="shared" si="22"/>
        <v>124.95</v>
      </c>
    </row>
    <row r="145" spans="1:20" x14ac:dyDescent="0.25">
      <c r="A145" s="139">
        <f>'[2]AFORO-Boy.-Calle 69B'!C158</f>
        <v>1015</v>
      </c>
      <c r="B145" s="139">
        <f>'[2]AFORO-Boy.-Calle 69B'!D158</f>
        <v>1030</v>
      </c>
      <c r="C145" s="228"/>
      <c r="D145" s="140">
        <f>SUM('Movimiento Occ-Ori'!D24+'Movimiento Occ-Ori'!D84+'Movimiento Occ-Ori'!D144+'Movimiento Occ-Ori'!D204)</f>
        <v>80</v>
      </c>
      <c r="E145" s="140">
        <f>SUM('Movimiento Occ-Ori'!E24+'Movimiento Occ-Ori'!E84+'Movimiento Occ-Ori'!E144+'Movimiento Occ-Ori'!E204)</f>
        <v>1</v>
      </c>
      <c r="F145" s="140">
        <f>SUM('Movimiento Occ-Ori'!F24+'Movimiento Occ-Ori'!F84+'Movimiento Occ-Ori'!F144+'Movimiento Occ-Ori'!F204)</f>
        <v>23</v>
      </c>
      <c r="G145" s="140">
        <f>SUM('Movimiento Occ-Ori'!G24+'Movimiento Occ-Ori'!G84+'Movimiento Occ-Ori'!G144+'Movimiento Occ-Ori'!G204)</f>
        <v>18</v>
      </c>
      <c r="H145" s="140">
        <f t="shared" si="23"/>
        <v>122</v>
      </c>
      <c r="I145" s="140">
        <f>D145*'[2]AFORO-Boy.-Calle 69B'!$C$3</f>
        <v>80</v>
      </c>
      <c r="J145" s="140">
        <f>E145*'[2]AFORO-Boy.-Calle 69B'!$C$5</f>
        <v>2</v>
      </c>
      <c r="K145" s="140">
        <f>F145*'[2]AFORO-Boy.-Calle 69B'!$C$9</f>
        <v>57.5</v>
      </c>
      <c r="L145" s="140">
        <f>G145*'[2]AFORO-Boy.-Calle 69B'!$C$11</f>
        <v>9</v>
      </c>
      <c r="M145" s="140">
        <f t="shared" si="24"/>
        <v>148.5</v>
      </c>
      <c r="N145" s="140">
        <f t="shared" si="25"/>
        <v>523.5</v>
      </c>
      <c r="O145" s="141">
        <f t="shared" si="26"/>
        <v>148.5</v>
      </c>
      <c r="P145" s="139">
        <f t="shared" si="27"/>
        <v>1015</v>
      </c>
      <c r="Q145" s="139">
        <f t="shared" si="19"/>
        <v>1115</v>
      </c>
      <c r="R145" s="142">
        <f t="shared" si="20"/>
        <v>2.3275000000000002E-6</v>
      </c>
      <c r="S145" s="143">
        <f t="shared" si="21"/>
        <v>232.75</v>
      </c>
      <c r="T145" s="130">
        <f t="shared" si="22"/>
        <v>124.95</v>
      </c>
    </row>
    <row r="146" spans="1:20" x14ac:dyDescent="0.25">
      <c r="A146" s="139">
        <f>'[2]AFORO-Boy.-Calle 69B'!C159</f>
        <v>1030</v>
      </c>
      <c r="B146" s="139">
        <f>'[2]AFORO-Boy.-Calle 69B'!D159</f>
        <v>1045</v>
      </c>
      <c r="C146" s="228"/>
      <c r="D146" s="140">
        <f>SUM('Movimiento Occ-Ori'!D25+'Movimiento Occ-Ori'!D85+'Movimiento Occ-Ori'!D145+'Movimiento Occ-Ori'!D205)</f>
        <v>73</v>
      </c>
      <c r="E146" s="140">
        <f>SUM('Movimiento Occ-Ori'!E25+'Movimiento Occ-Ori'!E85+'Movimiento Occ-Ori'!E145+'Movimiento Occ-Ori'!E205)</f>
        <v>2</v>
      </c>
      <c r="F146" s="140">
        <f>SUM('Movimiento Occ-Ori'!F25+'Movimiento Occ-Ori'!F85+'Movimiento Occ-Ori'!F145+'Movimiento Occ-Ori'!F205)</f>
        <v>22</v>
      </c>
      <c r="G146" s="140">
        <f>SUM('Movimiento Occ-Ori'!G25+'Movimiento Occ-Ori'!G85+'Movimiento Occ-Ori'!G145+'Movimiento Occ-Ori'!G205)</f>
        <v>25</v>
      </c>
      <c r="H146" s="140">
        <f t="shared" si="23"/>
        <v>122</v>
      </c>
      <c r="I146" s="140">
        <f>D146*'[2]AFORO-Boy.-Calle 69B'!$C$3</f>
        <v>73</v>
      </c>
      <c r="J146" s="140">
        <f>E146*'[2]AFORO-Boy.-Calle 69B'!$C$5</f>
        <v>4</v>
      </c>
      <c r="K146" s="140">
        <f>F146*'[2]AFORO-Boy.-Calle 69B'!$C$9</f>
        <v>55</v>
      </c>
      <c r="L146" s="140">
        <f>G146*'[2]AFORO-Boy.-Calle 69B'!$C$11</f>
        <v>12.5</v>
      </c>
      <c r="M146" s="140">
        <f t="shared" si="24"/>
        <v>144.5</v>
      </c>
      <c r="N146" s="140">
        <f t="shared" si="25"/>
        <v>506</v>
      </c>
      <c r="O146" s="141">
        <f t="shared" si="26"/>
        <v>144.5</v>
      </c>
      <c r="P146" s="139">
        <f t="shared" si="27"/>
        <v>1030</v>
      </c>
      <c r="Q146" s="139">
        <f t="shared" si="19"/>
        <v>1130</v>
      </c>
      <c r="R146" s="142">
        <f t="shared" si="20"/>
        <v>2.3275000000000002E-6</v>
      </c>
      <c r="S146" s="143">
        <f t="shared" si="21"/>
        <v>232.75</v>
      </c>
      <c r="T146" s="130">
        <f t="shared" si="22"/>
        <v>124.95</v>
      </c>
    </row>
    <row r="147" spans="1:20" x14ac:dyDescent="0.25">
      <c r="A147" s="139">
        <f>'[2]AFORO-Boy.-Calle 69B'!C160</f>
        <v>1045</v>
      </c>
      <c r="B147" s="139">
        <f>'[2]AFORO-Boy.-Calle 69B'!D160</f>
        <v>1100</v>
      </c>
      <c r="C147" s="228"/>
      <c r="D147" s="140">
        <f>SUM('Movimiento Occ-Ori'!D26+'Movimiento Occ-Ori'!D86+'Movimiento Occ-Ori'!D146+'Movimiento Occ-Ori'!D206)</f>
        <v>68</v>
      </c>
      <c r="E147" s="140">
        <f>SUM('Movimiento Occ-Ori'!E26+'Movimiento Occ-Ori'!E86+'Movimiento Occ-Ori'!E146+'Movimiento Occ-Ori'!E206)</f>
        <v>1</v>
      </c>
      <c r="F147" s="140">
        <f>SUM('Movimiento Occ-Ori'!F26+'Movimiento Occ-Ori'!F86+'Movimiento Occ-Ori'!F146+'Movimiento Occ-Ori'!F206)</f>
        <v>13</v>
      </c>
      <c r="G147" s="140">
        <f>SUM('Movimiento Occ-Ori'!G26+'Movimiento Occ-Ori'!G86+'Movimiento Occ-Ori'!G146+'Movimiento Occ-Ori'!G206)</f>
        <v>28</v>
      </c>
      <c r="H147" s="140">
        <f t="shared" si="23"/>
        <v>110</v>
      </c>
      <c r="I147" s="140">
        <f>D147*'[2]AFORO-Boy.-Calle 69B'!$C$3</f>
        <v>68</v>
      </c>
      <c r="J147" s="140">
        <f>E147*'[2]AFORO-Boy.-Calle 69B'!$C$5</f>
        <v>2</v>
      </c>
      <c r="K147" s="140">
        <f>F147*'[2]AFORO-Boy.-Calle 69B'!$C$9</f>
        <v>32.5</v>
      </c>
      <c r="L147" s="140">
        <f>G147*'[2]AFORO-Boy.-Calle 69B'!$C$11</f>
        <v>14</v>
      </c>
      <c r="M147" s="140">
        <f t="shared" si="24"/>
        <v>116.5</v>
      </c>
      <c r="N147" s="140">
        <f t="shared" si="25"/>
        <v>495</v>
      </c>
      <c r="O147" s="141">
        <f t="shared" si="26"/>
        <v>133.5</v>
      </c>
      <c r="P147" s="139">
        <f t="shared" si="27"/>
        <v>1045</v>
      </c>
      <c r="Q147" s="139">
        <f t="shared" si="19"/>
        <v>1145</v>
      </c>
      <c r="R147" s="142">
        <f t="shared" si="20"/>
        <v>2.3275000000000002E-6</v>
      </c>
      <c r="S147" s="143">
        <f t="shared" si="21"/>
        <v>232.75</v>
      </c>
      <c r="T147" s="130">
        <f t="shared" si="22"/>
        <v>124.95</v>
      </c>
    </row>
    <row r="148" spans="1:20" x14ac:dyDescent="0.25">
      <c r="A148" s="139">
        <f>'[2]AFORO-Boy.-Calle 69B'!C161</f>
        <v>1100</v>
      </c>
      <c r="B148" s="139">
        <f>'[2]AFORO-Boy.-Calle 69B'!D161</f>
        <v>1115</v>
      </c>
      <c r="C148" s="228"/>
      <c r="D148" s="140">
        <f>SUM('Movimiento Occ-Ori'!D27+'Movimiento Occ-Ori'!D87+'Movimiento Occ-Ori'!D147+'Movimiento Occ-Ori'!D207)</f>
        <v>67</v>
      </c>
      <c r="E148" s="140">
        <f>SUM('Movimiento Occ-Ori'!E27+'Movimiento Occ-Ori'!E87+'Movimiento Occ-Ori'!E147+'Movimiento Occ-Ori'!E207)</f>
        <v>2</v>
      </c>
      <c r="F148" s="140">
        <f>SUM('Movimiento Occ-Ori'!F27+'Movimiento Occ-Ori'!F87+'Movimiento Occ-Ori'!F147+'Movimiento Occ-Ori'!F207)</f>
        <v>13</v>
      </c>
      <c r="G148" s="140">
        <f>SUM('Movimiento Occ-Ori'!G27+'Movimiento Occ-Ori'!G87+'Movimiento Occ-Ori'!G147+'Movimiento Occ-Ori'!G207)</f>
        <v>21</v>
      </c>
      <c r="H148" s="140">
        <f t="shared" si="23"/>
        <v>103</v>
      </c>
      <c r="I148" s="140">
        <f>D148*'[2]AFORO-Boy.-Calle 69B'!$C$3</f>
        <v>67</v>
      </c>
      <c r="J148" s="140">
        <f>E148*'[2]AFORO-Boy.-Calle 69B'!$C$5</f>
        <v>4</v>
      </c>
      <c r="K148" s="140">
        <f>F148*'[2]AFORO-Boy.-Calle 69B'!$C$9</f>
        <v>32.5</v>
      </c>
      <c r="L148" s="140">
        <f>G148*'[2]AFORO-Boy.-Calle 69B'!$C$11</f>
        <v>10.5</v>
      </c>
      <c r="M148" s="140">
        <f t="shared" si="24"/>
        <v>114</v>
      </c>
      <c r="N148" s="140">
        <f t="shared" si="25"/>
        <v>489</v>
      </c>
      <c r="O148" s="141">
        <f t="shared" si="26"/>
        <v>133.5</v>
      </c>
      <c r="P148" s="139">
        <f t="shared" si="27"/>
        <v>1100</v>
      </c>
      <c r="Q148" s="139">
        <f t="shared" si="19"/>
        <v>1200</v>
      </c>
      <c r="R148" s="142">
        <f t="shared" si="20"/>
        <v>2.3275000000000002E-6</v>
      </c>
      <c r="S148" s="143">
        <f t="shared" si="21"/>
        <v>232.75</v>
      </c>
      <c r="T148" s="130">
        <f t="shared" si="22"/>
        <v>124.95</v>
      </c>
    </row>
    <row r="149" spans="1:20" x14ac:dyDescent="0.25">
      <c r="A149" s="139">
        <f>'[2]AFORO-Boy.-Calle 69B'!C162</f>
        <v>1115</v>
      </c>
      <c r="B149" s="139">
        <f>'[2]AFORO-Boy.-Calle 69B'!D162</f>
        <v>1130</v>
      </c>
      <c r="C149" s="228"/>
      <c r="D149" s="140">
        <f>SUM('Movimiento Occ-Ori'!D28+'Movimiento Occ-Ori'!D88+'Movimiento Occ-Ori'!D148+'Movimiento Occ-Ori'!D208)</f>
        <v>62</v>
      </c>
      <c r="E149" s="140">
        <f>SUM('Movimiento Occ-Ori'!E28+'Movimiento Occ-Ori'!E88+'Movimiento Occ-Ori'!E148+'Movimiento Occ-Ori'!E208)</f>
        <v>1</v>
      </c>
      <c r="F149" s="140">
        <f>SUM('Movimiento Occ-Ori'!F28+'Movimiento Occ-Ori'!F88+'Movimiento Occ-Ori'!F148+'Movimiento Occ-Ori'!F208)</f>
        <v>23</v>
      </c>
      <c r="G149" s="140">
        <f>SUM('Movimiento Occ-Ori'!G28+'Movimiento Occ-Ori'!G88+'Movimiento Occ-Ori'!G148+'Movimiento Occ-Ori'!G208)</f>
        <v>19</v>
      </c>
      <c r="H149" s="140">
        <f t="shared" si="23"/>
        <v>105</v>
      </c>
      <c r="I149" s="140">
        <f>D149*'[2]AFORO-Boy.-Calle 69B'!$C$3</f>
        <v>62</v>
      </c>
      <c r="J149" s="140">
        <f>E149*'[2]AFORO-Boy.-Calle 69B'!$C$5</f>
        <v>2</v>
      </c>
      <c r="K149" s="140">
        <f>F149*'[2]AFORO-Boy.-Calle 69B'!$C$9</f>
        <v>57.5</v>
      </c>
      <c r="L149" s="140">
        <f>G149*'[2]AFORO-Boy.-Calle 69B'!$C$11</f>
        <v>9.5</v>
      </c>
      <c r="M149" s="140">
        <f t="shared" si="24"/>
        <v>131</v>
      </c>
      <c r="N149" s="140">
        <f t="shared" si="25"/>
        <v>519</v>
      </c>
      <c r="O149" s="141">
        <f t="shared" si="26"/>
        <v>144</v>
      </c>
      <c r="P149" s="139">
        <f t="shared" si="27"/>
        <v>1115</v>
      </c>
      <c r="Q149" s="139">
        <f t="shared" si="19"/>
        <v>1215</v>
      </c>
      <c r="R149" s="142">
        <f t="shared" si="20"/>
        <v>2.3275000000000002E-6</v>
      </c>
      <c r="S149" s="143">
        <f t="shared" si="21"/>
        <v>232.75</v>
      </c>
      <c r="T149" s="130">
        <f t="shared" si="22"/>
        <v>124.95</v>
      </c>
    </row>
    <row r="150" spans="1:20" x14ac:dyDescent="0.25">
      <c r="A150" s="139">
        <f>'[2]AFORO-Boy.-Calle 69B'!C163</f>
        <v>1130</v>
      </c>
      <c r="B150" s="139">
        <f>'[2]AFORO-Boy.-Calle 69B'!D163</f>
        <v>1145</v>
      </c>
      <c r="C150" s="228"/>
      <c r="D150" s="140">
        <f>SUM('Movimiento Occ-Ori'!D29+'Movimiento Occ-Ori'!D89+'Movimiento Occ-Ori'!D149+'Movimiento Occ-Ori'!D209)</f>
        <v>84</v>
      </c>
      <c r="E150" s="140">
        <f>SUM('Movimiento Occ-Ori'!E29+'Movimiento Occ-Ori'!E89+'Movimiento Occ-Ori'!E149+'Movimiento Occ-Ori'!E209)</f>
        <v>5</v>
      </c>
      <c r="F150" s="140">
        <f>SUM('Movimiento Occ-Ori'!F29+'Movimiento Occ-Ori'!F89+'Movimiento Occ-Ori'!F149+'Movimiento Occ-Ori'!F209)</f>
        <v>12</v>
      </c>
      <c r="G150" s="140">
        <f>SUM('Movimiento Occ-Ori'!G29+'Movimiento Occ-Ori'!G89+'Movimiento Occ-Ori'!G149+'Movimiento Occ-Ori'!G209)</f>
        <v>19</v>
      </c>
      <c r="H150" s="140">
        <f t="shared" si="23"/>
        <v>120</v>
      </c>
      <c r="I150" s="140">
        <f>D150*'[2]AFORO-Boy.-Calle 69B'!$C$3</f>
        <v>84</v>
      </c>
      <c r="J150" s="140">
        <f>E150*'[2]AFORO-Boy.-Calle 69B'!$C$5</f>
        <v>10</v>
      </c>
      <c r="K150" s="140">
        <f>F150*'[2]AFORO-Boy.-Calle 69B'!$C$9</f>
        <v>30</v>
      </c>
      <c r="L150" s="140">
        <f>G150*'[2]AFORO-Boy.-Calle 69B'!$C$11</f>
        <v>9.5</v>
      </c>
      <c r="M150" s="140">
        <f t="shared" si="24"/>
        <v>133.5</v>
      </c>
      <c r="N150" s="140">
        <f t="shared" si="25"/>
        <v>512</v>
      </c>
      <c r="O150" s="141">
        <f t="shared" si="26"/>
        <v>144</v>
      </c>
      <c r="P150" s="139">
        <f t="shared" si="27"/>
        <v>1130</v>
      </c>
      <c r="Q150" s="139">
        <f t="shared" si="19"/>
        <v>1230</v>
      </c>
      <c r="R150" s="142">
        <f t="shared" si="20"/>
        <v>2.3275000000000002E-6</v>
      </c>
      <c r="S150" s="143">
        <f t="shared" si="21"/>
        <v>232.75</v>
      </c>
      <c r="T150" s="130">
        <f t="shared" si="22"/>
        <v>124.95</v>
      </c>
    </row>
    <row r="151" spans="1:20" x14ac:dyDescent="0.25">
      <c r="A151" s="139">
        <f>'[2]AFORO-Boy.-Calle 69B'!C164</f>
        <v>1145</v>
      </c>
      <c r="B151" s="139">
        <f>'[2]AFORO-Boy.-Calle 69B'!D164</f>
        <v>1200</v>
      </c>
      <c r="C151" s="228"/>
      <c r="D151" s="140">
        <f>SUM('Movimiento Occ-Ori'!D30+'Movimiento Occ-Ori'!D90+'Movimiento Occ-Ori'!D150+'Movimiento Occ-Ori'!D210)</f>
        <v>67</v>
      </c>
      <c r="E151" s="140">
        <f>SUM('Movimiento Occ-Ori'!E30+'Movimiento Occ-Ori'!E90+'Movimiento Occ-Ori'!E150+'Movimiento Occ-Ori'!E210)</f>
        <v>1</v>
      </c>
      <c r="F151" s="140">
        <f>SUM('Movimiento Occ-Ori'!F30+'Movimiento Occ-Ori'!F90+'Movimiento Occ-Ori'!F150+'Movimiento Occ-Ori'!F210)</f>
        <v>12</v>
      </c>
      <c r="G151" s="140">
        <f>SUM('Movimiento Occ-Ori'!G30+'Movimiento Occ-Ori'!G90+'Movimiento Occ-Ori'!G150+'Movimiento Occ-Ori'!G210)</f>
        <v>23</v>
      </c>
      <c r="H151" s="140">
        <f t="shared" si="23"/>
        <v>103</v>
      </c>
      <c r="I151" s="140">
        <f>D151*'[2]AFORO-Boy.-Calle 69B'!$C$3</f>
        <v>67</v>
      </c>
      <c r="J151" s="140">
        <f>E151*'[2]AFORO-Boy.-Calle 69B'!$C$5</f>
        <v>2</v>
      </c>
      <c r="K151" s="140">
        <f>F151*'[2]AFORO-Boy.-Calle 69B'!$C$9</f>
        <v>30</v>
      </c>
      <c r="L151" s="140">
        <f>G151*'[2]AFORO-Boy.-Calle 69B'!$C$11</f>
        <v>11.5</v>
      </c>
      <c r="M151" s="140">
        <f t="shared" si="24"/>
        <v>110.5</v>
      </c>
      <c r="N151" s="140">
        <f t="shared" si="25"/>
        <v>501.5</v>
      </c>
      <c r="O151" s="141">
        <f t="shared" si="26"/>
        <v>144</v>
      </c>
      <c r="P151" s="139">
        <f t="shared" si="27"/>
        <v>1145</v>
      </c>
      <c r="Q151" s="139">
        <f t="shared" si="19"/>
        <v>1245</v>
      </c>
      <c r="R151" s="142">
        <f t="shared" si="20"/>
        <v>2.3275000000000002E-6</v>
      </c>
      <c r="S151" s="143">
        <f t="shared" si="21"/>
        <v>232.75</v>
      </c>
      <c r="T151" s="130">
        <f t="shared" si="22"/>
        <v>124.95</v>
      </c>
    </row>
    <row r="152" spans="1:20" x14ac:dyDescent="0.25">
      <c r="A152" s="139">
        <f>'[2]AFORO-Boy.-Calle 69B'!C165</f>
        <v>1200</v>
      </c>
      <c r="B152" s="139">
        <f>'[2]AFORO-Boy.-Calle 69B'!D165</f>
        <v>1215</v>
      </c>
      <c r="C152" s="228"/>
      <c r="D152" s="140">
        <f>SUM('Movimiento Occ-Ori'!D31+'Movimiento Occ-Ori'!D91+'Movimiento Occ-Ori'!D151+'Movimiento Occ-Ori'!D211)</f>
        <v>76</v>
      </c>
      <c r="E152" s="140">
        <f>SUM('Movimiento Occ-Ori'!E31+'Movimiento Occ-Ori'!E91+'Movimiento Occ-Ori'!E151+'Movimiento Occ-Ori'!E211)</f>
        <v>4</v>
      </c>
      <c r="F152" s="140">
        <f>SUM('Movimiento Occ-Ori'!F31+'Movimiento Occ-Ori'!F91+'Movimiento Occ-Ori'!F151+'Movimiento Occ-Ori'!F211)</f>
        <v>21</v>
      </c>
      <c r="G152" s="140">
        <f>SUM('Movimiento Occ-Ori'!G31+'Movimiento Occ-Ori'!G91+'Movimiento Occ-Ori'!G151+'Movimiento Occ-Ori'!G211)</f>
        <v>15</v>
      </c>
      <c r="H152" s="140">
        <f t="shared" si="23"/>
        <v>116</v>
      </c>
      <c r="I152" s="140">
        <f>D152*'[2]AFORO-Boy.-Calle 69B'!$C$3</f>
        <v>76</v>
      </c>
      <c r="J152" s="140">
        <f>E152*'[2]AFORO-Boy.-Calle 69B'!$C$5</f>
        <v>8</v>
      </c>
      <c r="K152" s="140">
        <f>F152*'[2]AFORO-Boy.-Calle 69B'!$C$9</f>
        <v>52.5</v>
      </c>
      <c r="L152" s="140">
        <f>G152*'[2]AFORO-Boy.-Calle 69B'!$C$11</f>
        <v>7.5</v>
      </c>
      <c r="M152" s="140">
        <f t="shared" si="24"/>
        <v>144</v>
      </c>
      <c r="N152" s="140">
        <f t="shared" si="25"/>
        <v>508</v>
      </c>
      <c r="O152" s="141">
        <f t="shared" si="26"/>
        <v>144</v>
      </c>
      <c r="P152" s="139">
        <f t="shared" si="27"/>
        <v>1200</v>
      </c>
      <c r="Q152" s="139">
        <f t="shared" si="19"/>
        <v>1300</v>
      </c>
      <c r="R152" s="142">
        <f t="shared" si="20"/>
        <v>2.3275000000000002E-6</v>
      </c>
      <c r="S152" s="143">
        <f t="shared" si="21"/>
        <v>232.75</v>
      </c>
      <c r="T152" s="130">
        <f t="shared" si="22"/>
        <v>124.95</v>
      </c>
    </row>
    <row r="153" spans="1:20" x14ac:dyDescent="0.25">
      <c r="A153" s="139">
        <f>'[2]AFORO-Boy.-Calle 69B'!C166</f>
        <v>1215</v>
      </c>
      <c r="B153" s="139">
        <f>'[2]AFORO-Boy.-Calle 69B'!D166</f>
        <v>1230</v>
      </c>
      <c r="C153" s="228"/>
      <c r="D153" s="140">
        <f>SUM('Movimiento Occ-Ori'!D32+'Movimiento Occ-Ori'!D92+'Movimiento Occ-Ori'!D152+'Movimiento Occ-Ori'!D212)</f>
        <v>66</v>
      </c>
      <c r="E153" s="140">
        <f>SUM('Movimiento Occ-Ori'!E32+'Movimiento Occ-Ori'!E92+'Movimiento Occ-Ori'!E152+'Movimiento Occ-Ori'!E212)</f>
        <v>4</v>
      </c>
      <c r="F153" s="140">
        <f>SUM('Movimiento Occ-Ori'!F32+'Movimiento Occ-Ori'!F92+'Movimiento Occ-Ori'!F152+'Movimiento Occ-Ori'!F212)</f>
        <v>16</v>
      </c>
      <c r="G153" s="140">
        <f>SUM('Movimiento Occ-Ori'!G32+'Movimiento Occ-Ori'!G92+'Movimiento Occ-Ori'!G152+'Movimiento Occ-Ori'!G212)</f>
        <v>20</v>
      </c>
      <c r="H153" s="140">
        <f t="shared" si="23"/>
        <v>106</v>
      </c>
      <c r="I153" s="140">
        <f>D153*'[2]AFORO-Boy.-Calle 69B'!$C$3</f>
        <v>66</v>
      </c>
      <c r="J153" s="140">
        <f>E153*'[2]AFORO-Boy.-Calle 69B'!$C$5</f>
        <v>8</v>
      </c>
      <c r="K153" s="140">
        <f>F153*'[2]AFORO-Boy.-Calle 69B'!$C$9</f>
        <v>40</v>
      </c>
      <c r="L153" s="140">
        <f>G153*'[2]AFORO-Boy.-Calle 69B'!$C$11</f>
        <v>10</v>
      </c>
      <c r="M153" s="140">
        <f t="shared" si="24"/>
        <v>124</v>
      </c>
      <c r="N153" s="140">
        <f t="shared" si="25"/>
        <v>482</v>
      </c>
      <c r="O153" s="141">
        <f t="shared" si="26"/>
        <v>124</v>
      </c>
      <c r="P153" s="139">
        <f t="shared" si="27"/>
        <v>1215</v>
      </c>
      <c r="Q153" s="139">
        <f t="shared" si="19"/>
        <v>1315</v>
      </c>
      <c r="R153" s="142">
        <f t="shared" si="20"/>
        <v>2.3275000000000002E-6</v>
      </c>
      <c r="S153" s="143">
        <f t="shared" si="21"/>
        <v>232.75</v>
      </c>
      <c r="T153" s="130">
        <f t="shared" si="22"/>
        <v>124.95</v>
      </c>
    </row>
    <row r="154" spans="1:20" x14ac:dyDescent="0.25">
      <c r="A154" s="139">
        <f>'[2]AFORO-Boy.-Calle 69B'!C167</f>
        <v>1230</v>
      </c>
      <c r="B154" s="139">
        <f>'[2]AFORO-Boy.-Calle 69B'!D167</f>
        <v>1245</v>
      </c>
      <c r="C154" s="228"/>
      <c r="D154" s="140">
        <f>SUM('Movimiento Occ-Ori'!D33+'Movimiento Occ-Ori'!D93+'Movimiento Occ-Ori'!D153+'Movimiento Occ-Ori'!D213)</f>
        <v>85</v>
      </c>
      <c r="E154" s="140">
        <f>SUM('Movimiento Occ-Ori'!E33+'Movimiento Occ-Ori'!E93+'Movimiento Occ-Ori'!E153+'Movimiento Occ-Ori'!E213)</f>
        <v>2</v>
      </c>
      <c r="F154" s="140">
        <f>SUM('Movimiento Occ-Ori'!F33+'Movimiento Occ-Ori'!F93+'Movimiento Occ-Ori'!F153+'Movimiento Occ-Ori'!F213)</f>
        <v>9</v>
      </c>
      <c r="G154" s="140">
        <f>SUM('Movimiento Occ-Ori'!G33+'Movimiento Occ-Ori'!G93+'Movimiento Occ-Ori'!G153+'Movimiento Occ-Ori'!G213)</f>
        <v>23</v>
      </c>
      <c r="H154" s="140">
        <f t="shared" si="23"/>
        <v>119</v>
      </c>
      <c r="I154" s="140">
        <f>D154*'[2]AFORO-Boy.-Calle 69B'!$C$3</f>
        <v>85</v>
      </c>
      <c r="J154" s="140">
        <f>E154*'[2]AFORO-Boy.-Calle 69B'!$C$5</f>
        <v>4</v>
      </c>
      <c r="K154" s="140">
        <f>F154*'[2]AFORO-Boy.-Calle 69B'!$C$9</f>
        <v>22.5</v>
      </c>
      <c r="L154" s="140">
        <f>G154*'[2]AFORO-Boy.-Calle 69B'!$C$11</f>
        <v>11.5</v>
      </c>
      <c r="M154" s="140">
        <f t="shared" si="24"/>
        <v>123</v>
      </c>
      <c r="N154" s="140">
        <f t="shared" si="25"/>
        <v>477.5</v>
      </c>
      <c r="O154" s="141">
        <f t="shared" si="26"/>
        <v>123</v>
      </c>
      <c r="P154" s="139">
        <f t="shared" si="27"/>
        <v>1230</v>
      </c>
      <c r="Q154" s="139">
        <f t="shared" si="19"/>
        <v>1330</v>
      </c>
      <c r="R154" s="142">
        <f t="shared" si="20"/>
        <v>2.3275000000000002E-6</v>
      </c>
      <c r="S154" s="143">
        <f t="shared" si="21"/>
        <v>232.75</v>
      </c>
      <c r="T154" s="130">
        <f t="shared" si="22"/>
        <v>124.95</v>
      </c>
    </row>
    <row r="155" spans="1:20" x14ac:dyDescent="0.25">
      <c r="A155" s="139">
        <f>'[2]AFORO-Boy.-Calle 69B'!C168</f>
        <v>1245</v>
      </c>
      <c r="B155" s="139">
        <f>'[2]AFORO-Boy.-Calle 69B'!D168</f>
        <v>1300</v>
      </c>
      <c r="C155" s="228"/>
      <c r="D155" s="140">
        <f>SUM('Movimiento Occ-Ori'!D34+'Movimiento Occ-Ori'!D94+'Movimiento Occ-Ori'!D154+'Movimiento Occ-Ori'!D214)</f>
        <v>84</v>
      </c>
      <c r="E155" s="140">
        <f>SUM('Movimiento Occ-Ori'!E34+'Movimiento Occ-Ori'!E94+'Movimiento Occ-Ori'!E154+'Movimiento Occ-Ori'!E214)</f>
        <v>2</v>
      </c>
      <c r="F155" s="140">
        <f>SUM('Movimiento Occ-Ori'!F34+'Movimiento Occ-Ori'!F94+'Movimiento Occ-Ori'!F154+'Movimiento Occ-Ori'!F214)</f>
        <v>6</v>
      </c>
      <c r="G155" s="140">
        <f>SUM('Movimiento Occ-Ori'!G34+'Movimiento Occ-Ori'!G94+'Movimiento Occ-Ori'!G154+'Movimiento Occ-Ori'!G214)</f>
        <v>28</v>
      </c>
      <c r="H155" s="140">
        <f t="shared" si="23"/>
        <v>120</v>
      </c>
      <c r="I155" s="140">
        <f>D155*'[2]AFORO-Boy.-Calle 69B'!$C$3</f>
        <v>84</v>
      </c>
      <c r="J155" s="140">
        <f>E155*'[2]AFORO-Boy.-Calle 69B'!$C$5</f>
        <v>4</v>
      </c>
      <c r="K155" s="140">
        <f>F155*'[2]AFORO-Boy.-Calle 69B'!$C$9</f>
        <v>15</v>
      </c>
      <c r="L155" s="140">
        <f>G155*'[2]AFORO-Boy.-Calle 69B'!$C$11</f>
        <v>14</v>
      </c>
      <c r="M155" s="140">
        <f t="shared" si="24"/>
        <v>117</v>
      </c>
      <c r="N155" s="140">
        <f t="shared" si="25"/>
        <v>497.5</v>
      </c>
      <c r="O155" s="141">
        <f t="shared" si="26"/>
        <v>143</v>
      </c>
      <c r="P155" s="139">
        <f t="shared" si="27"/>
        <v>1245</v>
      </c>
      <c r="Q155" s="139">
        <f t="shared" si="19"/>
        <v>1345</v>
      </c>
      <c r="R155" s="142">
        <f t="shared" si="20"/>
        <v>2.3275000000000002E-6</v>
      </c>
      <c r="S155" s="143">
        <f t="shared" si="21"/>
        <v>232.75</v>
      </c>
      <c r="T155" s="130">
        <f t="shared" si="22"/>
        <v>124.95</v>
      </c>
    </row>
    <row r="156" spans="1:20" x14ac:dyDescent="0.25">
      <c r="A156" s="139">
        <f>'[2]AFORO-Boy.-Calle 69B'!C169</f>
        <v>1300</v>
      </c>
      <c r="B156" s="139">
        <f>'[2]AFORO-Boy.-Calle 69B'!D169</f>
        <v>1315</v>
      </c>
      <c r="C156" s="228"/>
      <c r="D156" s="140">
        <f>SUM('Movimiento Occ-Ori'!D35+'Movimiento Occ-Ori'!D95+'Movimiento Occ-Ori'!D155+'Movimiento Occ-Ori'!D215)</f>
        <v>76</v>
      </c>
      <c r="E156" s="140">
        <f>SUM('Movimiento Occ-Ori'!E35+'Movimiento Occ-Ori'!E95+'Movimiento Occ-Ori'!E155+'Movimiento Occ-Ori'!E215)</f>
        <v>2</v>
      </c>
      <c r="F156" s="140">
        <f>SUM('Movimiento Occ-Ori'!F35+'Movimiento Occ-Ori'!F95+'Movimiento Occ-Ori'!F155+'Movimiento Occ-Ori'!F215)</f>
        <v>11</v>
      </c>
      <c r="G156" s="140">
        <f>SUM('Movimiento Occ-Ori'!G35+'Movimiento Occ-Ori'!G95+'Movimiento Occ-Ori'!G155+'Movimiento Occ-Ori'!G215)</f>
        <v>21</v>
      </c>
      <c r="H156" s="140">
        <f t="shared" si="23"/>
        <v>110</v>
      </c>
      <c r="I156" s="140">
        <f>D156*'[2]AFORO-Boy.-Calle 69B'!$C$3</f>
        <v>76</v>
      </c>
      <c r="J156" s="140">
        <f>E156*'[2]AFORO-Boy.-Calle 69B'!$C$5</f>
        <v>4</v>
      </c>
      <c r="K156" s="140">
        <f>F156*'[2]AFORO-Boy.-Calle 69B'!$C$9</f>
        <v>27.5</v>
      </c>
      <c r="L156" s="140">
        <f>G156*'[2]AFORO-Boy.-Calle 69B'!$C$11</f>
        <v>10.5</v>
      </c>
      <c r="M156" s="140">
        <f t="shared" si="24"/>
        <v>118</v>
      </c>
      <c r="N156" s="140">
        <f t="shared" si="25"/>
        <v>494.5</v>
      </c>
      <c r="O156" s="141">
        <f t="shared" si="26"/>
        <v>143</v>
      </c>
      <c r="P156" s="139">
        <f t="shared" si="27"/>
        <v>1300</v>
      </c>
      <c r="Q156" s="139">
        <f t="shared" si="19"/>
        <v>1400</v>
      </c>
      <c r="R156" s="142">
        <f t="shared" si="20"/>
        <v>2.3275000000000002E-6</v>
      </c>
      <c r="S156" s="143">
        <f t="shared" si="21"/>
        <v>232.75</v>
      </c>
      <c r="T156" s="130">
        <f t="shared" si="22"/>
        <v>124.95</v>
      </c>
    </row>
    <row r="157" spans="1:20" x14ac:dyDescent="0.25">
      <c r="A157" s="139">
        <f>'[2]AFORO-Boy.-Calle 69B'!C170</f>
        <v>1315</v>
      </c>
      <c r="B157" s="139">
        <f>'[2]AFORO-Boy.-Calle 69B'!D170</f>
        <v>1330</v>
      </c>
      <c r="C157" s="228"/>
      <c r="D157" s="140">
        <f>SUM('Movimiento Occ-Ori'!D36+'Movimiento Occ-Ori'!D96+'Movimiento Occ-Ori'!D156+'Movimiento Occ-Ori'!D216)</f>
        <v>74</v>
      </c>
      <c r="E157" s="140">
        <f>SUM('Movimiento Occ-Ori'!E36+'Movimiento Occ-Ori'!E96+'Movimiento Occ-Ori'!E156+'Movimiento Occ-Ori'!E216)</f>
        <v>2</v>
      </c>
      <c r="F157" s="140">
        <f>SUM('Movimiento Occ-Ori'!F36+'Movimiento Occ-Ori'!F96+'Movimiento Occ-Ori'!F156+'Movimiento Occ-Ori'!F216)</f>
        <v>13</v>
      </c>
      <c r="G157" s="140">
        <f>SUM('Movimiento Occ-Ori'!G36+'Movimiento Occ-Ori'!G96+'Movimiento Occ-Ori'!G156+'Movimiento Occ-Ori'!G216)</f>
        <v>18</v>
      </c>
      <c r="H157" s="140">
        <f t="shared" si="23"/>
        <v>107</v>
      </c>
      <c r="I157" s="140">
        <f>D157*'[2]AFORO-Boy.-Calle 69B'!$C$3</f>
        <v>74</v>
      </c>
      <c r="J157" s="140">
        <f>E157*'[2]AFORO-Boy.-Calle 69B'!$C$5</f>
        <v>4</v>
      </c>
      <c r="K157" s="140">
        <f>F157*'[2]AFORO-Boy.-Calle 69B'!$C$9</f>
        <v>32.5</v>
      </c>
      <c r="L157" s="140">
        <f>G157*'[2]AFORO-Boy.-Calle 69B'!$C$11</f>
        <v>9</v>
      </c>
      <c r="M157" s="140">
        <f t="shared" si="24"/>
        <v>119.5</v>
      </c>
      <c r="N157" s="140">
        <f t="shared" si="25"/>
        <v>497.5</v>
      </c>
      <c r="O157" s="141">
        <f t="shared" si="26"/>
        <v>143</v>
      </c>
      <c r="P157" s="139">
        <f t="shared" si="27"/>
        <v>1315</v>
      </c>
      <c r="Q157" s="139">
        <f t="shared" si="19"/>
        <v>1415</v>
      </c>
      <c r="R157" s="142">
        <f t="shared" si="20"/>
        <v>2.3275000000000002E-6</v>
      </c>
      <c r="S157" s="143">
        <f t="shared" si="21"/>
        <v>232.75</v>
      </c>
      <c r="T157" s="130">
        <f t="shared" si="22"/>
        <v>124.95</v>
      </c>
    </row>
    <row r="158" spans="1:20" x14ac:dyDescent="0.25">
      <c r="A158" s="139">
        <f>'[2]AFORO-Boy.-Calle 69B'!C171</f>
        <v>1330</v>
      </c>
      <c r="B158" s="139">
        <f>'[2]AFORO-Boy.-Calle 69B'!D171</f>
        <v>1345</v>
      </c>
      <c r="C158" s="228"/>
      <c r="D158" s="140">
        <f>SUM('Movimiento Occ-Ori'!D37+'Movimiento Occ-Ori'!D97+'Movimiento Occ-Ori'!D157+'Movimiento Occ-Ori'!D217)</f>
        <v>105</v>
      </c>
      <c r="E158" s="140">
        <f>SUM('Movimiento Occ-Ori'!E37+'Movimiento Occ-Ori'!E97+'Movimiento Occ-Ori'!E157+'Movimiento Occ-Ori'!E217)</f>
        <v>5</v>
      </c>
      <c r="F158" s="140">
        <f>SUM('Movimiento Occ-Ori'!F37+'Movimiento Occ-Ori'!F97+'Movimiento Occ-Ori'!F157+'Movimiento Occ-Ori'!F217)</f>
        <v>10</v>
      </c>
      <c r="G158" s="140">
        <f>SUM('Movimiento Occ-Ori'!G37+'Movimiento Occ-Ori'!G97+'Movimiento Occ-Ori'!G157+'Movimiento Occ-Ori'!G217)</f>
        <v>6</v>
      </c>
      <c r="H158" s="140">
        <f t="shared" si="23"/>
        <v>126</v>
      </c>
      <c r="I158" s="140">
        <f>D158*'[2]AFORO-Boy.-Calle 69B'!$C$3</f>
        <v>105</v>
      </c>
      <c r="J158" s="140">
        <f>E158*'[2]AFORO-Boy.-Calle 69B'!$C$5</f>
        <v>10</v>
      </c>
      <c r="K158" s="140">
        <f>F158*'[2]AFORO-Boy.-Calle 69B'!$C$9</f>
        <v>25</v>
      </c>
      <c r="L158" s="140">
        <f>G158*'[2]AFORO-Boy.-Calle 69B'!$C$11</f>
        <v>3</v>
      </c>
      <c r="M158" s="140">
        <f t="shared" si="24"/>
        <v>143</v>
      </c>
      <c r="N158" s="140">
        <f t="shared" si="25"/>
        <v>520.5</v>
      </c>
      <c r="O158" s="141">
        <f t="shared" si="26"/>
        <v>143</v>
      </c>
      <c r="P158" s="139">
        <f t="shared" si="27"/>
        <v>1330</v>
      </c>
      <c r="Q158" s="139">
        <f t="shared" si="19"/>
        <v>1430</v>
      </c>
      <c r="R158" s="142">
        <f t="shared" si="20"/>
        <v>2.3275000000000002E-6</v>
      </c>
      <c r="S158" s="143">
        <f t="shared" si="21"/>
        <v>232.75</v>
      </c>
      <c r="T158" s="130">
        <f t="shared" si="22"/>
        <v>124.95</v>
      </c>
    </row>
    <row r="159" spans="1:20" x14ac:dyDescent="0.25">
      <c r="A159" s="139">
        <f>'[2]AFORO-Boy.-Calle 69B'!C172</f>
        <v>1345</v>
      </c>
      <c r="B159" s="139">
        <f>'[2]AFORO-Boy.-Calle 69B'!D172</f>
        <v>1400</v>
      </c>
      <c r="C159" s="228"/>
      <c r="D159" s="140">
        <f>SUM('Movimiento Occ-Ori'!D38+'Movimiento Occ-Ori'!D98+'Movimiento Occ-Ori'!D158+'Movimiento Occ-Ori'!D218)</f>
        <v>77</v>
      </c>
      <c r="E159" s="140">
        <f>SUM('Movimiento Occ-Ori'!E38+'Movimiento Occ-Ori'!E98+'Movimiento Occ-Ori'!E158+'Movimiento Occ-Ori'!E218)</f>
        <v>2</v>
      </c>
      <c r="F159" s="140">
        <f>SUM('Movimiento Occ-Ori'!F38+'Movimiento Occ-Ori'!F98+'Movimiento Occ-Ori'!F158+'Movimiento Occ-Ori'!F218)</f>
        <v>10</v>
      </c>
      <c r="G159" s="140">
        <f>SUM('Movimiento Occ-Ori'!G38+'Movimiento Occ-Ori'!G98+'Movimiento Occ-Ori'!G158+'Movimiento Occ-Ori'!G218)</f>
        <v>16</v>
      </c>
      <c r="H159" s="140">
        <f t="shared" si="23"/>
        <v>105</v>
      </c>
      <c r="I159" s="140">
        <f>D159*'[2]AFORO-Boy.-Calle 69B'!$C$3</f>
        <v>77</v>
      </c>
      <c r="J159" s="140">
        <f>E159*'[2]AFORO-Boy.-Calle 69B'!$C$5</f>
        <v>4</v>
      </c>
      <c r="K159" s="140">
        <f>F159*'[2]AFORO-Boy.-Calle 69B'!$C$9</f>
        <v>25</v>
      </c>
      <c r="L159" s="140">
        <f>G159*'[2]AFORO-Boy.-Calle 69B'!$C$11</f>
        <v>8</v>
      </c>
      <c r="M159" s="140">
        <f t="shared" si="24"/>
        <v>114</v>
      </c>
      <c r="N159" s="140">
        <f t="shared" si="25"/>
        <v>516.5</v>
      </c>
      <c r="O159" s="141">
        <f t="shared" si="26"/>
        <v>142.5</v>
      </c>
      <c r="P159" s="139">
        <f t="shared" si="27"/>
        <v>1345</v>
      </c>
      <c r="Q159" s="139">
        <f t="shared" si="19"/>
        <v>1445</v>
      </c>
      <c r="R159" s="142">
        <f t="shared" si="20"/>
        <v>2.3275000000000002E-6</v>
      </c>
      <c r="S159" s="143">
        <f t="shared" si="21"/>
        <v>232.75</v>
      </c>
      <c r="T159" s="130">
        <f t="shared" si="22"/>
        <v>124.95</v>
      </c>
    </row>
    <row r="160" spans="1:20" x14ac:dyDescent="0.25">
      <c r="A160" s="139">
        <f>'[2]AFORO-Boy.-Calle 69B'!C173</f>
        <v>1400</v>
      </c>
      <c r="B160" s="139">
        <f>'[2]AFORO-Boy.-Calle 69B'!D173</f>
        <v>1415</v>
      </c>
      <c r="C160" s="228"/>
      <c r="D160" s="140">
        <f>SUM('Movimiento Occ-Ori'!D39+'Movimiento Occ-Ori'!D99+'Movimiento Occ-Ori'!D159+'Movimiento Occ-Ori'!D219)</f>
        <v>87</v>
      </c>
      <c r="E160" s="140">
        <f>SUM('Movimiento Occ-Ori'!E39+'Movimiento Occ-Ori'!E99+'Movimiento Occ-Ori'!E159+'Movimiento Occ-Ori'!E219)</f>
        <v>2</v>
      </c>
      <c r="F160" s="140">
        <f>SUM('Movimiento Occ-Ori'!F39+'Movimiento Occ-Ori'!F99+'Movimiento Occ-Ori'!F159+'Movimiento Occ-Ori'!F219)</f>
        <v>9</v>
      </c>
      <c r="G160" s="140">
        <f>SUM('Movimiento Occ-Ori'!G39+'Movimiento Occ-Ori'!G99+'Movimiento Occ-Ori'!G159+'Movimiento Occ-Ori'!G219)</f>
        <v>15</v>
      </c>
      <c r="H160" s="140">
        <f t="shared" si="23"/>
        <v>113</v>
      </c>
      <c r="I160" s="140">
        <f>D160*'[2]AFORO-Boy.-Calle 69B'!$C$3</f>
        <v>87</v>
      </c>
      <c r="J160" s="140">
        <f>E160*'[2]AFORO-Boy.-Calle 69B'!$C$5</f>
        <v>4</v>
      </c>
      <c r="K160" s="140">
        <f>F160*'[2]AFORO-Boy.-Calle 69B'!$C$9</f>
        <v>22.5</v>
      </c>
      <c r="L160" s="140">
        <f>G160*'[2]AFORO-Boy.-Calle 69B'!$C$11</f>
        <v>7.5</v>
      </c>
      <c r="M160" s="140">
        <f t="shared" si="24"/>
        <v>121</v>
      </c>
      <c r="N160" s="140">
        <f t="shared" si="25"/>
        <v>537.5</v>
      </c>
      <c r="O160" s="141">
        <f t="shared" si="26"/>
        <v>142.5</v>
      </c>
      <c r="P160" s="139">
        <f t="shared" si="27"/>
        <v>1400</v>
      </c>
      <c r="Q160" s="139">
        <f t="shared" si="19"/>
        <v>1500</v>
      </c>
      <c r="R160" s="142">
        <f t="shared" si="20"/>
        <v>2.3275000000000002E-6</v>
      </c>
      <c r="S160" s="143">
        <f t="shared" si="21"/>
        <v>232.75</v>
      </c>
      <c r="T160" s="130">
        <f t="shared" si="22"/>
        <v>124.95</v>
      </c>
    </row>
    <row r="161" spans="1:20" x14ac:dyDescent="0.25">
      <c r="A161" s="139">
        <f>'[2]AFORO-Boy.-Calle 69B'!C174</f>
        <v>1415</v>
      </c>
      <c r="B161" s="139">
        <f>'[2]AFORO-Boy.-Calle 69B'!D174</f>
        <v>1430</v>
      </c>
      <c r="C161" s="228"/>
      <c r="D161" s="140">
        <f>SUM('Movimiento Occ-Ori'!D40+'Movimiento Occ-Ori'!D100+'Movimiento Occ-Ori'!D160+'Movimiento Occ-Ori'!D220)</f>
        <v>100</v>
      </c>
      <c r="E161" s="140">
        <f>SUM('Movimiento Occ-Ori'!E40+'Movimiento Occ-Ori'!E100+'Movimiento Occ-Ori'!E160+'Movimiento Occ-Ori'!E220)</f>
        <v>4</v>
      </c>
      <c r="F161" s="140">
        <f>SUM('Movimiento Occ-Ori'!F40+'Movimiento Occ-Ori'!F100+'Movimiento Occ-Ori'!F160+'Movimiento Occ-Ori'!F220)</f>
        <v>11</v>
      </c>
      <c r="G161" s="140">
        <f>SUM('Movimiento Occ-Ori'!G40+'Movimiento Occ-Ori'!G100+'Movimiento Occ-Ori'!G160+'Movimiento Occ-Ori'!G220)</f>
        <v>14</v>
      </c>
      <c r="H161" s="140">
        <f t="shared" si="23"/>
        <v>129</v>
      </c>
      <c r="I161" s="140">
        <f>D161*'[2]AFORO-Boy.-Calle 69B'!$C$3</f>
        <v>100</v>
      </c>
      <c r="J161" s="140">
        <f>E161*'[2]AFORO-Boy.-Calle 69B'!$C$5</f>
        <v>8</v>
      </c>
      <c r="K161" s="140">
        <f>F161*'[2]AFORO-Boy.-Calle 69B'!$C$9</f>
        <v>27.5</v>
      </c>
      <c r="L161" s="140">
        <f>G161*'[2]AFORO-Boy.-Calle 69B'!$C$11</f>
        <v>7</v>
      </c>
      <c r="M161" s="140">
        <f t="shared" si="24"/>
        <v>142.5</v>
      </c>
      <c r="N161" s="140">
        <f t="shared" si="25"/>
        <v>548.5</v>
      </c>
      <c r="O161" s="141">
        <f t="shared" si="26"/>
        <v>142.5</v>
      </c>
      <c r="P161" s="139">
        <f t="shared" si="27"/>
        <v>1415</v>
      </c>
      <c r="Q161" s="139">
        <f t="shared" si="19"/>
        <v>1515</v>
      </c>
      <c r="R161" s="142">
        <f t="shared" si="20"/>
        <v>2.3275000000000002E-6</v>
      </c>
      <c r="S161" s="143">
        <f t="shared" si="21"/>
        <v>232.75</v>
      </c>
      <c r="T161" s="130">
        <f t="shared" si="22"/>
        <v>124.95</v>
      </c>
    </row>
    <row r="162" spans="1:20" x14ac:dyDescent="0.25">
      <c r="A162" s="139">
        <f>'[2]AFORO-Boy.-Calle 69B'!C175</f>
        <v>1430</v>
      </c>
      <c r="B162" s="139">
        <f>'[2]AFORO-Boy.-Calle 69B'!D175</f>
        <v>1445</v>
      </c>
      <c r="C162" s="228"/>
      <c r="D162" s="140">
        <f>SUM('Movimiento Occ-Ori'!D41+'Movimiento Occ-Ori'!D101+'Movimiento Occ-Ori'!D161+'Movimiento Occ-Ori'!D221)</f>
        <v>95</v>
      </c>
      <c r="E162" s="140">
        <f>SUM('Movimiento Occ-Ori'!E41+'Movimiento Occ-Ori'!E101+'Movimiento Occ-Ori'!E161+'Movimiento Occ-Ori'!E221)</f>
        <v>7</v>
      </c>
      <c r="F162" s="140">
        <f>SUM('Movimiento Occ-Ori'!F41+'Movimiento Occ-Ori'!F101+'Movimiento Occ-Ori'!F161+'Movimiento Occ-Ori'!F221)</f>
        <v>9</v>
      </c>
      <c r="G162" s="140">
        <f>SUM('Movimiento Occ-Ori'!G41+'Movimiento Occ-Ori'!G101+'Movimiento Occ-Ori'!G161+'Movimiento Occ-Ori'!G221)</f>
        <v>15</v>
      </c>
      <c r="H162" s="140">
        <f t="shared" si="23"/>
        <v>126</v>
      </c>
      <c r="I162" s="140">
        <f>D162*'[2]AFORO-Boy.-Calle 69B'!$C$3</f>
        <v>95</v>
      </c>
      <c r="J162" s="140">
        <f>E162*'[2]AFORO-Boy.-Calle 69B'!$C$5</f>
        <v>14</v>
      </c>
      <c r="K162" s="140">
        <f>F162*'[2]AFORO-Boy.-Calle 69B'!$C$9</f>
        <v>22.5</v>
      </c>
      <c r="L162" s="140">
        <f>G162*'[2]AFORO-Boy.-Calle 69B'!$C$11</f>
        <v>7.5</v>
      </c>
      <c r="M162" s="140">
        <f t="shared" si="24"/>
        <v>139</v>
      </c>
      <c r="N162" s="140">
        <f t="shared" si="25"/>
        <v>531</v>
      </c>
      <c r="O162" s="141">
        <f t="shared" si="26"/>
        <v>139</v>
      </c>
      <c r="P162" s="139">
        <f t="shared" si="27"/>
        <v>1430</v>
      </c>
      <c r="Q162" s="139">
        <f t="shared" si="19"/>
        <v>1530</v>
      </c>
      <c r="R162" s="142">
        <f t="shared" si="20"/>
        <v>2.3275000000000002E-6</v>
      </c>
      <c r="S162" s="143">
        <f t="shared" si="21"/>
        <v>232.75</v>
      </c>
      <c r="T162" s="130">
        <f t="shared" si="22"/>
        <v>124.95</v>
      </c>
    </row>
    <row r="163" spans="1:20" x14ac:dyDescent="0.25">
      <c r="A163" s="139">
        <f>'[2]AFORO-Boy.-Calle 69B'!C176</f>
        <v>1445</v>
      </c>
      <c r="B163" s="139">
        <f>'[2]AFORO-Boy.-Calle 69B'!D176</f>
        <v>1500</v>
      </c>
      <c r="C163" s="228"/>
      <c r="D163" s="140">
        <f>SUM('Movimiento Occ-Ori'!D42+'Movimiento Occ-Ori'!D102+'Movimiento Occ-Ori'!D162+'Movimiento Occ-Ori'!D222)</f>
        <v>108</v>
      </c>
      <c r="E163" s="140">
        <f>SUM('Movimiento Occ-Ori'!E42+'Movimiento Occ-Ori'!E102+'Movimiento Occ-Ori'!E162+'Movimiento Occ-Ori'!E222)</f>
        <v>6</v>
      </c>
      <c r="F163" s="140">
        <f>SUM('Movimiento Occ-Ori'!F42+'Movimiento Occ-Ori'!F102+'Movimiento Occ-Ori'!F162+'Movimiento Occ-Ori'!F222)</f>
        <v>3</v>
      </c>
      <c r="G163" s="140">
        <f>SUM('Movimiento Occ-Ori'!G42+'Movimiento Occ-Ori'!G102+'Movimiento Occ-Ori'!G162+'Movimiento Occ-Ori'!G222)</f>
        <v>15</v>
      </c>
      <c r="H163" s="140">
        <f t="shared" si="23"/>
        <v>132</v>
      </c>
      <c r="I163" s="140">
        <f>D163*'[2]AFORO-Boy.-Calle 69B'!$C$3</f>
        <v>108</v>
      </c>
      <c r="J163" s="140">
        <f>E163*'[2]AFORO-Boy.-Calle 69B'!$C$5</f>
        <v>12</v>
      </c>
      <c r="K163" s="140">
        <f>F163*'[2]AFORO-Boy.-Calle 69B'!$C$9</f>
        <v>7.5</v>
      </c>
      <c r="L163" s="140">
        <f>G163*'[2]AFORO-Boy.-Calle 69B'!$C$11</f>
        <v>7.5</v>
      </c>
      <c r="M163" s="140">
        <f t="shared" si="24"/>
        <v>135</v>
      </c>
      <c r="N163" s="140">
        <f t="shared" si="25"/>
        <v>523</v>
      </c>
      <c r="O163" s="141">
        <f t="shared" si="26"/>
        <v>135</v>
      </c>
      <c r="P163" s="139">
        <f t="shared" si="27"/>
        <v>1445</v>
      </c>
      <c r="Q163" s="139">
        <f t="shared" si="19"/>
        <v>1545</v>
      </c>
      <c r="R163" s="142">
        <f t="shared" si="20"/>
        <v>2.3275000000000002E-6</v>
      </c>
      <c r="S163" s="143">
        <f t="shared" si="21"/>
        <v>232.75</v>
      </c>
      <c r="T163" s="130">
        <f t="shared" si="22"/>
        <v>124.95</v>
      </c>
    </row>
    <row r="164" spans="1:20" x14ac:dyDescent="0.25">
      <c r="A164" s="139">
        <f>'[2]AFORO-Boy.-Calle 69B'!C177</f>
        <v>1500</v>
      </c>
      <c r="B164" s="139">
        <f>'[2]AFORO-Boy.-Calle 69B'!D177</f>
        <v>1515</v>
      </c>
      <c r="C164" s="228"/>
      <c r="D164" s="140">
        <f>SUM('Movimiento Occ-Ori'!D43+'Movimiento Occ-Ori'!D103+'Movimiento Occ-Ori'!D163+'Movimiento Occ-Ori'!D223)</f>
        <v>102</v>
      </c>
      <c r="E164" s="140">
        <f>SUM('Movimiento Occ-Ori'!E43+'Movimiento Occ-Ori'!E103+'Movimiento Occ-Ori'!E163+'Movimiento Occ-Ori'!E223)</f>
        <v>5</v>
      </c>
      <c r="F164" s="140">
        <f>SUM('Movimiento Occ-Ori'!F43+'Movimiento Occ-Ori'!F103+'Movimiento Occ-Ori'!F163+'Movimiento Occ-Ori'!F223)</f>
        <v>3</v>
      </c>
      <c r="G164" s="140">
        <f>SUM('Movimiento Occ-Ori'!G43+'Movimiento Occ-Ori'!G103+'Movimiento Occ-Ori'!G163+'Movimiento Occ-Ori'!G223)</f>
        <v>25</v>
      </c>
      <c r="H164" s="140">
        <f t="shared" si="23"/>
        <v>135</v>
      </c>
      <c r="I164" s="140">
        <f>D164*'[2]AFORO-Boy.-Calle 69B'!$C$3</f>
        <v>102</v>
      </c>
      <c r="J164" s="140">
        <f>E164*'[2]AFORO-Boy.-Calle 69B'!$C$5</f>
        <v>10</v>
      </c>
      <c r="K164" s="140">
        <f>F164*'[2]AFORO-Boy.-Calle 69B'!$C$9</f>
        <v>7.5</v>
      </c>
      <c r="L164" s="140">
        <f>G164*'[2]AFORO-Boy.-Calle 69B'!$C$11</f>
        <v>12.5</v>
      </c>
      <c r="M164" s="140">
        <f t="shared" si="24"/>
        <v>132</v>
      </c>
      <c r="N164" s="140">
        <f t="shared" si="25"/>
        <v>514</v>
      </c>
      <c r="O164" s="141">
        <f t="shared" si="26"/>
        <v>132</v>
      </c>
      <c r="P164" s="139">
        <f t="shared" si="27"/>
        <v>1500</v>
      </c>
      <c r="Q164" s="139">
        <f t="shared" si="19"/>
        <v>1600</v>
      </c>
      <c r="R164" s="142">
        <f t="shared" si="20"/>
        <v>2.3275000000000002E-6</v>
      </c>
      <c r="S164" s="143">
        <f t="shared" si="21"/>
        <v>232.75</v>
      </c>
      <c r="T164" s="130">
        <f t="shared" si="22"/>
        <v>124.95</v>
      </c>
    </row>
    <row r="165" spans="1:20" x14ac:dyDescent="0.25">
      <c r="A165" s="139">
        <f>'[2]AFORO-Boy.-Calle 69B'!C178</f>
        <v>1515</v>
      </c>
      <c r="B165" s="139">
        <f>'[2]AFORO-Boy.-Calle 69B'!D178</f>
        <v>1530</v>
      </c>
      <c r="C165" s="228"/>
      <c r="D165" s="140">
        <f>SUM('Movimiento Occ-Ori'!D44+'Movimiento Occ-Ori'!D104+'Movimiento Occ-Ori'!D164+'Movimiento Occ-Ori'!D224)</f>
        <v>95</v>
      </c>
      <c r="E165" s="140">
        <f>SUM('Movimiento Occ-Ori'!E44+'Movimiento Occ-Ori'!E104+'Movimiento Occ-Ori'!E164+'Movimiento Occ-Ori'!E224)</f>
        <v>4</v>
      </c>
      <c r="F165" s="140">
        <f>SUM('Movimiento Occ-Ori'!F44+'Movimiento Occ-Ori'!F104+'Movimiento Occ-Ori'!F164+'Movimiento Occ-Ori'!F224)</f>
        <v>4</v>
      </c>
      <c r="G165" s="140">
        <f>SUM('Movimiento Occ-Ori'!G44+'Movimiento Occ-Ori'!G104+'Movimiento Occ-Ori'!G164+'Movimiento Occ-Ori'!G224)</f>
        <v>24</v>
      </c>
      <c r="H165" s="140">
        <f t="shared" si="23"/>
        <v>127</v>
      </c>
      <c r="I165" s="140">
        <f>D165*'[2]AFORO-Boy.-Calle 69B'!$C$3</f>
        <v>95</v>
      </c>
      <c r="J165" s="140">
        <f>E165*'[2]AFORO-Boy.-Calle 69B'!$C$5</f>
        <v>8</v>
      </c>
      <c r="K165" s="140">
        <f>F165*'[2]AFORO-Boy.-Calle 69B'!$C$9</f>
        <v>10</v>
      </c>
      <c r="L165" s="140">
        <f>G165*'[2]AFORO-Boy.-Calle 69B'!$C$11</f>
        <v>12</v>
      </c>
      <c r="M165" s="140">
        <f t="shared" si="24"/>
        <v>125</v>
      </c>
      <c r="N165" s="140">
        <f t="shared" si="25"/>
        <v>517.5</v>
      </c>
      <c r="O165" s="141">
        <f t="shared" si="26"/>
        <v>135.5</v>
      </c>
      <c r="P165" s="139">
        <f t="shared" si="27"/>
        <v>1515</v>
      </c>
      <c r="Q165" s="139">
        <f t="shared" si="19"/>
        <v>1615</v>
      </c>
      <c r="R165" s="142">
        <f t="shared" si="20"/>
        <v>2.3275000000000002E-6</v>
      </c>
      <c r="S165" s="143">
        <f t="shared" si="21"/>
        <v>232.75</v>
      </c>
      <c r="T165" s="130">
        <f t="shared" si="22"/>
        <v>124.95</v>
      </c>
    </row>
    <row r="166" spans="1:20" x14ac:dyDescent="0.25">
      <c r="A166" s="139">
        <f>'[2]AFORO-Boy.-Calle 69B'!C179</f>
        <v>1530</v>
      </c>
      <c r="B166" s="139">
        <f>'[2]AFORO-Boy.-Calle 69B'!D179</f>
        <v>1545</v>
      </c>
      <c r="C166" s="228"/>
      <c r="D166" s="140">
        <f>SUM('Movimiento Occ-Ori'!D45+'Movimiento Occ-Ori'!D105+'Movimiento Occ-Ori'!D165+'Movimiento Occ-Ori'!D225)</f>
        <v>83</v>
      </c>
      <c r="E166" s="140">
        <f>SUM('Movimiento Occ-Ori'!E45+'Movimiento Occ-Ori'!E105+'Movimiento Occ-Ori'!E165+'Movimiento Occ-Ori'!E225)</f>
        <v>7</v>
      </c>
      <c r="F166" s="140">
        <f>SUM('Movimiento Occ-Ori'!F45+'Movimiento Occ-Ori'!F105+'Movimiento Occ-Ori'!F165+'Movimiento Occ-Ori'!F225)</f>
        <v>10</v>
      </c>
      <c r="G166" s="140">
        <f>SUM('Movimiento Occ-Ori'!G45+'Movimiento Occ-Ori'!G105+'Movimiento Occ-Ori'!G165+'Movimiento Occ-Ori'!G225)</f>
        <v>18</v>
      </c>
      <c r="H166" s="140">
        <f t="shared" si="23"/>
        <v>118</v>
      </c>
      <c r="I166" s="140">
        <f>D166*'[2]AFORO-Boy.-Calle 69B'!$C$3</f>
        <v>83</v>
      </c>
      <c r="J166" s="140">
        <f>E166*'[2]AFORO-Boy.-Calle 69B'!$C$5</f>
        <v>14</v>
      </c>
      <c r="K166" s="140">
        <f>F166*'[2]AFORO-Boy.-Calle 69B'!$C$9</f>
        <v>25</v>
      </c>
      <c r="L166" s="140">
        <f>G166*'[2]AFORO-Boy.-Calle 69B'!$C$11</f>
        <v>9</v>
      </c>
      <c r="M166" s="140">
        <f t="shared" si="24"/>
        <v>131</v>
      </c>
      <c r="N166" s="140">
        <f t="shared" si="25"/>
        <v>518.5</v>
      </c>
      <c r="O166" s="141">
        <f t="shared" si="26"/>
        <v>135.5</v>
      </c>
      <c r="P166" s="139">
        <f t="shared" si="27"/>
        <v>1530</v>
      </c>
      <c r="Q166" s="139">
        <f t="shared" si="19"/>
        <v>1630</v>
      </c>
      <c r="R166" s="142">
        <f t="shared" si="20"/>
        <v>2.3275000000000002E-6</v>
      </c>
      <c r="S166" s="143">
        <f t="shared" si="21"/>
        <v>232.75</v>
      </c>
      <c r="T166" s="130">
        <f t="shared" si="22"/>
        <v>124.95</v>
      </c>
    </row>
    <row r="167" spans="1:20" x14ac:dyDescent="0.25">
      <c r="A167" s="139">
        <f>'[2]AFORO-Boy.-Calle 69B'!C180</f>
        <v>1545</v>
      </c>
      <c r="B167" s="139">
        <f>'[2]AFORO-Boy.-Calle 69B'!D180</f>
        <v>1600</v>
      </c>
      <c r="C167" s="228"/>
      <c r="D167" s="140">
        <f>SUM('Movimiento Occ-Ori'!D46+'Movimiento Occ-Ori'!D106+'Movimiento Occ-Ori'!D166+'Movimiento Occ-Ori'!D226)</f>
        <v>90</v>
      </c>
      <c r="E167" s="140">
        <f>SUM('Movimiento Occ-Ori'!E46+'Movimiento Occ-Ori'!E106+'Movimiento Occ-Ori'!E166+'Movimiento Occ-Ori'!E226)</f>
        <v>6</v>
      </c>
      <c r="F167" s="140">
        <f>SUM('Movimiento Occ-Ori'!F46+'Movimiento Occ-Ori'!F106+'Movimiento Occ-Ori'!F166+'Movimiento Occ-Ori'!F226)</f>
        <v>5</v>
      </c>
      <c r="G167" s="140">
        <f>SUM('Movimiento Occ-Ori'!G46+'Movimiento Occ-Ori'!G106+'Movimiento Occ-Ori'!G166+'Movimiento Occ-Ori'!G226)</f>
        <v>23</v>
      </c>
      <c r="H167" s="140">
        <f t="shared" si="23"/>
        <v>124</v>
      </c>
      <c r="I167" s="140">
        <f>D167*'[2]AFORO-Boy.-Calle 69B'!$C$3</f>
        <v>90</v>
      </c>
      <c r="J167" s="140">
        <f>E167*'[2]AFORO-Boy.-Calle 69B'!$C$5</f>
        <v>12</v>
      </c>
      <c r="K167" s="140">
        <f>F167*'[2]AFORO-Boy.-Calle 69B'!$C$9</f>
        <v>12.5</v>
      </c>
      <c r="L167" s="140">
        <f>G167*'[2]AFORO-Boy.-Calle 69B'!$C$11</f>
        <v>11.5</v>
      </c>
      <c r="M167" s="140">
        <f t="shared" si="24"/>
        <v>126</v>
      </c>
      <c r="N167" s="140">
        <f t="shared" si="25"/>
        <v>511.5</v>
      </c>
      <c r="O167" s="141">
        <f t="shared" si="26"/>
        <v>135.5</v>
      </c>
      <c r="P167" s="139">
        <f t="shared" si="27"/>
        <v>1545</v>
      </c>
      <c r="Q167" s="139">
        <f t="shared" si="19"/>
        <v>1645</v>
      </c>
      <c r="R167" s="142">
        <f t="shared" si="20"/>
        <v>2.3275000000000002E-6</v>
      </c>
      <c r="S167" s="143">
        <f t="shared" si="21"/>
        <v>232.75</v>
      </c>
      <c r="T167" s="130">
        <f t="shared" si="22"/>
        <v>124.95</v>
      </c>
    </row>
    <row r="168" spans="1:20" x14ac:dyDescent="0.25">
      <c r="A168" s="139">
        <f>'[2]AFORO-Boy.-Calle 69B'!C181</f>
        <v>1600</v>
      </c>
      <c r="B168" s="139">
        <f>'[2]AFORO-Boy.-Calle 69B'!D181</f>
        <v>1615</v>
      </c>
      <c r="C168" s="228"/>
      <c r="D168" s="140">
        <f>SUM('Movimiento Occ-Ori'!D47+'Movimiento Occ-Ori'!D107+'Movimiento Occ-Ori'!D167+'Movimiento Occ-Ori'!D227)</f>
        <v>82</v>
      </c>
      <c r="E168" s="140">
        <f>SUM('Movimiento Occ-Ori'!E47+'Movimiento Occ-Ori'!E107+'Movimiento Occ-Ori'!E167+'Movimiento Occ-Ori'!E227)</f>
        <v>4</v>
      </c>
      <c r="F168" s="140">
        <f>SUM('Movimiento Occ-Ori'!F47+'Movimiento Occ-Ori'!F107+'Movimiento Occ-Ori'!F167+'Movimiento Occ-Ori'!F227)</f>
        <v>13</v>
      </c>
      <c r="G168" s="140">
        <f>SUM('Movimiento Occ-Ori'!G47+'Movimiento Occ-Ori'!G107+'Movimiento Occ-Ori'!G167+'Movimiento Occ-Ori'!G227)</f>
        <v>26</v>
      </c>
      <c r="H168" s="140">
        <f t="shared" si="23"/>
        <v>125</v>
      </c>
      <c r="I168" s="140">
        <f>D168*'[2]AFORO-Boy.-Calle 69B'!$C$3</f>
        <v>82</v>
      </c>
      <c r="J168" s="140">
        <f>E168*'[2]AFORO-Boy.-Calle 69B'!$C$5</f>
        <v>8</v>
      </c>
      <c r="K168" s="140">
        <f>F168*'[2]AFORO-Boy.-Calle 69B'!$C$9</f>
        <v>32.5</v>
      </c>
      <c r="L168" s="140">
        <f>G168*'[2]AFORO-Boy.-Calle 69B'!$C$11</f>
        <v>13</v>
      </c>
      <c r="M168" s="140">
        <f t="shared" si="24"/>
        <v>135.5</v>
      </c>
      <c r="N168" s="140">
        <f t="shared" si="25"/>
        <v>502.5</v>
      </c>
      <c r="O168" s="141">
        <f t="shared" si="26"/>
        <v>135.5</v>
      </c>
      <c r="P168" s="139">
        <f t="shared" si="27"/>
        <v>1600</v>
      </c>
      <c r="Q168" s="139">
        <f t="shared" si="19"/>
        <v>1700</v>
      </c>
      <c r="R168" s="142">
        <f t="shared" si="20"/>
        <v>2.3275000000000002E-6</v>
      </c>
      <c r="S168" s="143">
        <f t="shared" si="21"/>
        <v>232.75</v>
      </c>
      <c r="T168" s="130">
        <f t="shared" si="22"/>
        <v>124.95</v>
      </c>
    </row>
    <row r="169" spans="1:20" x14ac:dyDescent="0.25">
      <c r="A169" s="139">
        <f>'[2]AFORO-Boy.-Calle 69B'!C182</f>
        <v>1615</v>
      </c>
      <c r="B169" s="139">
        <f>'[2]AFORO-Boy.-Calle 69B'!D182</f>
        <v>1630</v>
      </c>
      <c r="C169" s="228"/>
      <c r="D169" s="140">
        <f>SUM('Movimiento Occ-Ori'!D48+'Movimiento Occ-Ori'!D108+'Movimiento Occ-Ori'!D168+'Movimiento Occ-Ori'!D228)</f>
        <v>93</v>
      </c>
      <c r="E169" s="140">
        <f>SUM('Movimiento Occ-Ori'!E48+'Movimiento Occ-Ori'!E108+'Movimiento Occ-Ori'!E168+'Movimiento Occ-Ori'!E228)</f>
        <v>6</v>
      </c>
      <c r="F169" s="140">
        <f>SUM('Movimiento Occ-Ori'!F48+'Movimiento Occ-Ori'!F108+'Movimiento Occ-Ori'!F168+'Movimiento Occ-Ori'!F228)</f>
        <v>5</v>
      </c>
      <c r="G169" s="140">
        <f>SUM('Movimiento Occ-Ori'!G48+'Movimiento Occ-Ori'!G108+'Movimiento Occ-Ori'!G168+'Movimiento Occ-Ori'!G228)</f>
        <v>17</v>
      </c>
      <c r="H169" s="140">
        <f t="shared" si="23"/>
        <v>121</v>
      </c>
      <c r="I169" s="140">
        <f>D169*'[2]AFORO-Boy.-Calle 69B'!$C$3</f>
        <v>93</v>
      </c>
      <c r="J169" s="140">
        <f>E169*'[2]AFORO-Boy.-Calle 69B'!$C$5</f>
        <v>12</v>
      </c>
      <c r="K169" s="140">
        <f>F169*'[2]AFORO-Boy.-Calle 69B'!$C$9</f>
        <v>12.5</v>
      </c>
      <c r="L169" s="140">
        <f>G169*'[2]AFORO-Boy.-Calle 69B'!$C$11</f>
        <v>8.5</v>
      </c>
      <c r="M169" s="140">
        <f t="shared" si="24"/>
        <v>126</v>
      </c>
      <c r="N169" s="140">
        <f t="shared" si="25"/>
        <v>480.5</v>
      </c>
      <c r="O169" s="141">
        <f t="shared" si="26"/>
        <v>126</v>
      </c>
      <c r="P169" s="139">
        <f t="shared" si="27"/>
        <v>1615</v>
      </c>
      <c r="Q169" s="139">
        <f t="shared" si="19"/>
        <v>1715</v>
      </c>
      <c r="R169" s="142">
        <f t="shared" si="20"/>
        <v>2.3275000000000002E-6</v>
      </c>
      <c r="S169" s="143">
        <f t="shared" si="21"/>
        <v>232.75</v>
      </c>
      <c r="T169" s="130">
        <f t="shared" si="22"/>
        <v>124.95</v>
      </c>
    </row>
    <row r="170" spans="1:20" x14ac:dyDescent="0.25">
      <c r="A170" s="139">
        <f>'[2]AFORO-Boy.-Calle 69B'!C183</f>
        <v>1630</v>
      </c>
      <c r="B170" s="139">
        <f>'[2]AFORO-Boy.-Calle 69B'!D183</f>
        <v>1645</v>
      </c>
      <c r="C170" s="228"/>
      <c r="D170" s="140">
        <f>SUM('Movimiento Occ-Ori'!D49+'Movimiento Occ-Ori'!D109+'Movimiento Occ-Ori'!D169+'Movimiento Occ-Ori'!D229)</f>
        <v>88</v>
      </c>
      <c r="E170" s="140">
        <f>SUM('Movimiento Occ-Ori'!E49+'Movimiento Occ-Ori'!E109+'Movimiento Occ-Ori'!E169+'Movimiento Occ-Ori'!E229)</f>
        <v>4</v>
      </c>
      <c r="F170" s="140">
        <f>SUM('Movimiento Occ-Ori'!F49+'Movimiento Occ-Ori'!F109+'Movimiento Occ-Ori'!F169+'Movimiento Occ-Ori'!F229)</f>
        <v>8</v>
      </c>
      <c r="G170" s="140">
        <f>SUM('Movimiento Occ-Ori'!G49+'Movimiento Occ-Ori'!G109+'Movimiento Occ-Ori'!G169+'Movimiento Occ-Ori'!G229)</f>
        <v>16</v>
      </c>
      <c r="H170" s="140">
        <f t="shared" si="23"/>
        <v>116</v>
      </c>
      <c r="I170" s="140">
        <f>D170*'[2]AFORO-Boy.-Calle 69B'!$C$3</f>
        <v>88</v>
      </c>
      <c r="J170" s="140">
        <f>E170*'[2]AFORO-Boy.-Calle 69B'!$C$5</f>
        <v>8</v>
      </c>
      <c r="K170" s="140">
        <f>F170*'[2]AFORO-Boy.-Calle 69B'!$C$9</f>
        <v>20</v>
      </c>
      <c r="L170" s="140">
        <f>G170*'[2]AFORO-Boy.-Calle 69B'!$C$11</f>
        <v>8</v>
      </c>
      <c r="M170" s="140">
        <f t="shared" si="24"/>
        <v>124</v>
      </c>
      <c r="N170" s="140">
        <f t="shared" si="25"/>
        <v>448</v>
      </c>
      <c r="O170" s="141">
        <f t="shared" si="26"/>
        <v>124</v>
      </c>
      <c r="P170" s="139">
        <f t="shared" si="27"/>
        <v>1630</v>
      </c>
      <c r="Q170" s="139">
        <f t="shared" si="19"/>
        <v>1730</v>
      </c>
      <c r="R170" s="142">
        <f t="shared" si="20"/>
        <v>2.3275000000000002E-6</v>
      </c>
      <c r="S170" s="143">
        <f t="shared" si="21"/>
        <v>232.75</v>
      </c>
      <c r="T170" s="130">
        <f t="shared" si="22"/>
        <v>124.95</v>
      </c>
    </row>
    <row r="171" spans="1:20" x14ac:dyDescent="0.25">
      <c r="A171" s="139">
        <f>'[2]AFORO-Boy.-Calle 69B'!C184</f>
        <v>1645</v>
      </c>
      <c r="B171" s="139">
        <f>'[2]AFORO-Boy.-Calle 69B'!D184</f>
        <v>1700</v>
      </c>
      <c r="C171" s="228"/>
      <c r="D171" s="140">
        <f>SUM('Movimiento Occ-Ori'!D50+'Movimiento Occ-Ori'!D110+'Movimiento Occ-Ori'!D170+'Movimiento Occ-Ori'!D230)</f>
        <v>77</v>
      </c>
      <c r="E171" s="140">
        <f>SUM('Movimiento Occ-Ori'!E50+'Movimiento Occ-Ori'!E110+'Movimiento Occ-Ori'!E170+'Movimiento Occ-Ori'!E230)</f>
        <v>6</v>
      </c>
      <c r="F171" s="140">
        <f>SUM('Movimiento Occ-Ori'!F50+'Movimiento Occ-Ori'!F110+'Movimiento Occ-Ori'!F170+'Movimiento Occ-Ori'!F230)</f>
        <v>6</v>
      </c>
      <c r="G171" s="140">
        <f>SUM('Movimiento Occ-Ori'!G50+'Movimiento Occ-Ori'!G110+'Movimiento Occ-Ori'!G170+'Movimiento Occ-Ori'!G230)</f>
        <v>26</v>
      </c>
      <c r="H171" s="140">
        <f t="shared" si="23"/>
        <v>115</v>
      </c>
      <c r="I171" s="140">
        <f>D171*'[2]AFORO-Boy.-Calle 69B'!$C$3</f>
        <v>77</v>
      </c>
      <c r="J171" s="140">
        <f>E171*'[2]AFORO-Boy.-Calle 69B'!$C$5</f>
        <v>12</v>
      </c>
      <c r="K171" s="140">
        <f>F171*'[2]AFORO-Boy.-Calle 69B'!$C$9</f>
        <v>15</v>
      </c>
      <c r="L171" s="140">
        <f>G171*'[2]AFORO-Boy.-Calle 69B'!$C$11</f>
        <v>13</v>
      </c>
      <c r="M171" s="140">
        <f t="shared" si="24"/>
        <v>117</v>
      </c>
      <c r="N171" s="140">
        <f t="shared" si="25"/>
        <v>415</v>
      </c>
      <c r="O171" s="141">
        <f t="shared" si="26"/>
        <v>117</v>
      </c>
      <c r="P171" s="139">
        <f t="shared" si="27"/>
        <v>1645</v>
      </c>
      <c r="Q171" s="139">
        <f t="shared" si="19"/>
        <v>1745</v>
      </c>
      <c r="R171" s="142">
        <f t="shared" si="20"/>
        <v>2.3275000000000002E-6</v>
      </c>
      <c r="S171" s="143">
        <f t="shared" si="21"/>
        <v>232.75</v>
      </c>
      <c r="T171" s="130">
        <f t="shared" si="22"/>
        <v>124.95</v>
      </c>
    </row>
    <row r="172" spans="1:20" x14ac:dyDescent="0.25">
      <c r="A172" s="139">
        <f>'[2]AFORO-Boy.-Calle 69B'!C185</f>
        <v>1700</v>
      </c>
      <c r="B172" s="139">
        <f>'[2]AFORO-Boy.-Calle 69B'!D185</f>
        <v>1715</v>
      </c>
      <c r="C172" s="228"/>
      <c r="D172" s="140">
        <f>SUM('Movimiento Occ-Ori'!D51+'Movimiento Occ-Ori'!D111+'Movimiento Occ-Ori'!D171+'Movimiento Occ-Ori'!D231)</f>
        <v>79</v>
      </c>
      <c r="E172" s="140">
        <f>SUM('Movimiento Occ-Ori'!E51+'Movimiento Occ-Ori'!E111+'Movimiento Occ-Ori'!E171+'Movimiento Occ-Ori'!E231)</f>
        <v>5</v>
      </c>
      <c r="F172" s="140">
        <f>SUM('Movimiento Occ-Ori'!F51+'Movimiento Occ-Ori'!F111+'Movimiento Occ-Ori'!F171+'Movimiento Occ-Ori'!F231)</f>
        <v>5</v>
      </c>
      <c r="G172" s="140">
        <f>SUM('Movimiento Occ-Ori'!G51+'Movimiento Occ-Ori'!G111+'Movimiento Occ-Ori'!G171+'Movimiento Occ-Ori'!G231)</f>
        <v>24</v>
      </c>
      <c r="H172" s="140">
        <f t="shared" si="23"/>
        <v>113</v>
      </c>
      <c r="I172" s="140">
        <f>D172*'[2]AFORO-Boy.-Calle 69B'!$C$3</f>
        <v>79</v>
      </c>
      <c r="J172" s="140">
        <f>E172*'[2]AFORO-Boy.-Calle 69B'!$C$5</f>
        <v>10</v>
      </c>
      <c r="K172" s="140">
        <f>F172*'[2]AFORO-Boy.-Calle 69B'!$C$9</f>
        <v>12.5</v>
      </c>
      <c r="L172" s="140">
        <f>G172*'[2]AFORO-Boy.-Calle 69B'!$C$11</f>
        <v>12</v>
      </c>
      <c r="M172" s="140">
        <f t="shared" si="24"/>
        <v>113.5</v>
      </c>
      <c r="N172" s="140">
        <f t="shared" si="25"/>
        <v>391</v>
      </c>
      <c r="O172" s="141">
        <f t="shared" si="26"/>
        <v>113.5</v>
      </c>
      <c r="P172" s="139">
        <f t="shared" si="27"/>
        <v>1700</v>
      </c>
      <c r="Q172" s="139">
        <f t="shared" si="19"/>
        <v>1800</v>
      </c>
      <c r="R172" s="142">
        <f t="shared" si="20"/>
        <v>2.3275000000000002E-6</v>
      </c>
      <c r="S172" s="143">
        <f t="shared" si="21"/>
        <v>232.75</v>
      </c>
      <c r="T172" s="130">
        <f t="shared" si="22"/>
        <v>124.95</v>
      </c>
    </row>
    <row r="173" spans="1:20" x14ac:dyDescent="0.25">
      <c r="A173" s="139">
        <f>'[2]AFORO-Boy.-Calle 69B'!C186</f>
        <v>1715</v>
      </c>
      <c r="B173" s="139">
        <f>'[2]AFORO-Boy.-Calle 69B'!D186</f>
        <v>1730</v>
      </c>
      <c r="C173" s="228"/>
      <c r="D173" s="140">
        <f>SUM('Movimiento Occ-Ori'!D52+'Movimiento Occ-Ori'!D112+'Movimiento Occ-Ori'!D172+'Movimiento Occ-Ori'!D232)</f>
        <v>58</v>
      </c>
      <c r="E173" s="140">
        <f>SUM('Movimiento Occ-Ori'!E52+'Movimiento Occ-Ori'!E112+'Movimiento Occ-Ori'!E172+'Movimiento Occ-Ori'!E232)</f>
        <v>3</v>
      </c>
      <c r="F173" s="140">
        <f>SUM('Movimiento Occ-Ori'!F52+'Movimiento Occ-Ori'!F112+'Movimiento Occ-Ori'!F172+'Movimiento Occ-Ori'!F232)</f>
        <v>9</v>
      </c>
      <c r="G173" s="140">
        <f>SUM('Movimiento Occ-Ori'!G52+'Movimiento Occ-Ori'!G112+'Movimiento Occ-Ori'!G172+'Movimiento Occ-Ori'!G232)</f>
        <v>14</v>
      </c>
      <c r="H173" s="140">
        <f t="shared" si="23"/>
        <v>84</v>
      </c>
      <c r="I173" s="140">
        <f>D173*'[2]AFORO-Boy.-Calle 69B'!$C$3</f>
        <v>58</v>
      </c>
      <c r="J173" s="140">
        <f>E173*'[2]AFORO-Boy.-Calle 69B'!$C$5</f>
        <v>6</v>
      </c>
      <c r="K173" s="140">
        <f>F173*'[2]AFORO-Boy.-Calle 69B'!$C$9</f>
        <v>22.5</v>
      </c>
      <c r="L173" s="140">
        <f>G173*'[2]AFORO-Boy.-Calle 69B'!$C$11</f>
        <v>7</v>
      </c>
      <c r="M173" s="140">
        <f t="shared" si="24"/>
        <v>93.5</v>
      </c>
      <c r="N173" s="140">
        <f t="shared" si="25"/>
        <v>358</v>
      </c>
      <c r="O173" s="141">
        <f t="shared" si="26"/>
        <v>93.5</v>
      </c>
      <c r="P173" s="139">
        <f t="shared" si="27"/>
        <v>1715</v>
      </c>
      <c r="Q173" s="139">
        <f t="shared" si="19"/>
        <v>1815</v>
      </c>
      <c r="R173" s="142">
        <f t="shared" si="20"/>
        <v>2.3275000000000002E-6</v>
      </c>
      <c r="S173" s="143">
        <f t="shared" si="21"/>
        <v>232.75</v>
      </c>
      <c r="T173" s="130">
        <f t="shared" si="22"/>
        <v>124.95</v>
      </c>
    </row>
    <row r="174" spans="1:20" x14ac:dyDescent="0.25">
      <c r="A174" s="139">
        <f>'[2]AFORO-Boy.-Calle 69B'!C187</f>
        <v>1730</v>
      </c>
      <c r="B174" s="139">
        <f>'[2]AFORO-Boy.-Calle 69B'!D187</f>
        <v>1745</v>
      </c>
      <c r="C174" s="228"/>
      <c r="D174" s="140">
        <f>SUM('Movimiento Occ-Ori'!D53+'Movimiento Occ-Ori'!D113+'Movimiento Occ-Ori'!D173+'Movimiento Occ-Ori'!D233)</f>
        <v>58</v>
      </c>
      <c r="E174" s="140">
        <f>SUM('Movimiento Occ-Ori'!E53+'Movimiento Occ-Ori'!E113+'Movimiento Occ-Ori'!E173+'Movimiento Occ-Ori'!E233)</f>
        <v>2</v>
      </c>
      <c r="F174" s="140">
        <f>SUM('Movimiento Occ-Ori'!F53+'Movimiento Occ-Ori'!F113+'Movimiento Occ-Ori'!F173+'Movimiento Occ-Ori'!F233)</f>
        <v>8</v>
      </c>
      <c r="G174" s="140">
        <f>SUM('Movimiento Occ-Ori'!G53+'Movimiento Occ-Ori'!G113+'Movimiento Occ-Ori'!G173+'Movimiento Occ-Ori'!G233)</f>
        <v>18</v>
      </c>
      <c r="H174" s="140">
        <f t="shared" si="23"/>
        <v>86</v>
      </c>
      <c r="I174" s="140">
        <f>D174*'[2]AFORO-Boy.-Calle 69B'!$C$3</f>
        <v>58</v>
      </c>
      <c r="J174" s="140">
        <f>E174*'[2]AFORO-Boy.-Calle 69B'!$C$5</f>
        <v>4</v>
      </c>
      <c r="K174" s="140">
        <f>F174*'[2]AFORO-Boy.-Calle 69B'!$C$9</f>
        <v>20</v>
      </c>
      <c r="L174" s="140">
        <f>G174*'[2]AFORO-Boy.-Calle 69B'!$C$11</f>
        <v>9</v>
      </c>
      <c r="M174" s="140">
        <f t="shared" si="24"/>
        <v>91</v>
      </c>
      <c r="N174" s="140">
        <f t="shared" si="25"/>
        <v>322.5</v>
      </c>
      <c r="O174" s="141">
        <f t="shared" si="26"/>
        <v>93</v>
      </c>
      <c r="P174" s="139">
        <f t="shared" si="27"/>
        <v>1730</v>
      </c>
      <c r="Q174" s="139">
        <f t="shared" si="19"/>
        <v>1830</v>
      </c>
      <c r="R174" s="142">
        <f t="shared" si="20"/>
        <v>2.3275000000000002E-6</v>
      </c>
      <c r="S174" s="143">
        <f t="shared" si="21"/>
        <v>232.75</v>
      </c>
      <c r="T174" s="130">
        <f t="shared" si="22"/>
        <v>124.95</v>
      </c>
    </row>
    <row r="175" spans="1:20" x14ac:dyDescent="0.25">
      <c r="A175" s="139">
        <f>'[2]AFORO-Boy.-Calle 69B'!C188</f>
        <v>1745</v>
      </c>
      <c r="B175" s="139">
        <f>'[2]AFORO-Boy.-Calle 69B'!D188</f>
        <v>1800</v>
      </c>
      <c r="C175" s="228"/>
      <c r="D175" s="140">
        <f>SUM('Movimiento Occ-Ori'!D54+'Movimiento Occ-Ori'!D114+'Movimiento Occ-Ori'!D174+'Movimiento Occ-Ori'!D234)</f>
        <v>50</v>
      </c>
      <c r="E175" s="140">
        <f>SUM('Movimiento Occ-Ori'!E54+'Movimiento Occ-Ori'!E114+'Movimiento Occ-Ori'!E174+'Movimiento Occ-Ori'!E234)</f>
        <v>4</v>
      </c>
      <c r="F175" s="140">
        <f>SUM('Movimiento Occ-Ori'!F54+'Movimiento Occ-Ori'!F114+'Movimiento Occ-Ori'!F174+'Movimiento Occ-Ori'!F234)</f>
        <v>9</v>
      </c>
      <c r="G175" s="140">
        <f>SUM('Movimiento Occ-Ori'!G54+'Movimiento Occ-Ori'!G114+'Movimiento Occ-Ori'!G174+'Movimiento Occ-Ori'!G234)</f>
        <v>25</v>
      </c>
      <c r="H175" s="140">
        <f t="shared" si="23"/>
        <v>88</v>
      </c>
      <c r="I175" s="140">
        <f>D175*'[2]AFORO-Boy.-Calle 69B'!$C$3</f>
        <v>50</v>
      </c>
      <c r="J175" s="140">
        <f>E175*'[2]AFORO-Boy.-Calle 69B'!$C$5</f>
        <v>8</v>
      </c>
      <c r="K175" s="140">
        <f>F175*'[2]AFORO-Boy.-Calle 69B'!$C$9</f>
        <v>22.5</v>
      </c>
      <c r="L175" s="140">
        <f>G175*'[2]AFORO-Boy.-Calle 69B'!$C$11</f>
        <v>12.5</v>
      </c>
      <c r="M175" s="140">
        <f t="shared" si="24"/>
        <v>93</v>
      </c>
      <c r="N175" s="140">
        <f t="shared" si="25"/>
        <v>305</v>
      </c>
      <c r="O175" s="141">
        <f t="shared" si="26"/>
        <v>93</v>
      </c>
      <c r="P175" s="139">
        <f t="shared" si="27"/>
        <v>1745</v>
      </c>
      <c r="Q175" s="139">
        <f t="shared" si="19"/>
        <v>1845</v>
      </c>
      <c r="R175" s="142">
        <f t="shared" si="20"/>
        <v>2.3275000000000002E-6</v>
      </c>
      <c r="S175" s="143">
        <f t="shared" si="21"/>
        <v>232.75</v>
      </c>
      <c r="T175" s="130">
        <f t="shared" si="22"/>
        <v>124.95</v>
      </c>
    </row>
    <row r="176" spans="1:20" x14ac:dyDescent="0.25">
      <c r="A176" s="139">
        <f>'[2]AFORO-Boy.-Calle 69B'!C189</f>
        <v>1800</v>
      </c>
      <c r="B176" s="139">
        <f>'[2]AFORO-Boy.-Calle 69B'!D189</f>
        <v>1815</v>
      </c>
      <c r="C176" s="228"/>
      <c r="D176" s="140">
        <f>SUM('Movimiento Occ-Ori'!D55+'Movimiento Occ-Ori'!D115+'Movimiento Occ-Ori'!D175+'Movimiento Occ-Ori'!D235)</f>
        <v>58</v>
      </c>
      <c r="E176" s="140">
        <f>SUM('Movimiento Occ-Ori'!E55+'Movimiento Occ-Ori'!E115+'Movimiento Occ-Ori'!E175+'Movimiento Occ-Ori'!E235)</f>
        <v>4</v>
      </c>
      <c r="F176" s="140">
        <f>SUM('Movimiento Occ-Ori'!F55+'Movimiento Occ-Ori'!F115+'Movimiento Occ-Ori'!F175+'Movimiento Occ-Ori'!F235)</f>
        <v>3</v>
      </c>
      <c r="G176" s="140">
        <f>SUM('Movimiento Occ-Ori'!G55+'Movimiento Occ-Ori'!G115+'Movimiento Occ-Ori'!G175+'Movimiento Occ-Ori'!G235)</f>
        <v>14</v>
      </c>
      <c r="H176" s="140">
        <f t="shared" si="23"/>
        <v>79</v>
      </c>
      <c r="I176" s="140">
        <f>D176*'[2]AFORO-Boy.-Calle 69B'!$C$3</f>
        <v>58</v>
      </c>
      <c r="J176" s="140">
        <f>E176*'[2]AFORO-Boy.-Calle 69B'!$C$5</f>
        <v>8</v>
      </c>
      <c r="K176" s="140">
        <f>F176*'[2]AFORO-Boy.-Calle 69B'!$C$9</f>
        <v>7.5</v>
      </c>
      <c r="L176" s="140">
        <f>G176*'[2]AFORO-Boy.-Calle 69B'!$C$11</f>
        <v>7</v>
      </c>
      <c r="M176" s="140">
        <f t="shared" si="24"/>
        <v>80.5</v>
      </c>
      <c r="N176" s="140">
        <f t="shared" si="25"/>
        <v>266</v>
      </c>
      <c r="O176" s="141">
        <f t="shared" si="26"/>
        <v>80.5</v>
      </c>
      <c r="P176" s="139">
        <f t="shared" si="27"/>
        <v>1800</v>
      </c>
      <c r="Q176" s="139">
        <f t="shared" si="19"/>
        <v>1900</v>
      </c>
      <c r="R176" s="142">
        <f t="shared" si="20"/>
        <v>2.3275000000000002E-6</v>
      </c>
      <c r="S176" s="143">
        <f t="shared" si="21"/>
        <v>232.75</v>
      </c>
      <c r="T176" s="130">
        <f t="shared" si="22"/>
        <v>124.95</v>
      </c>
    </row>
    <row r="177" spans="1:20" x14ac:dyDescent="0.25">
      <c r="A177" s="139">
        <f>'[2]AFORO-Boy.-Calle 69B'!C190</f>
        <v>1815</v>
      </c>
      <c r="B177" s="139">
        <f>'[2]AFORO-Boy.-Calle 69B'!D190</f>
        <v>1830</v>
      </c>
      <c r="C177" s="228"/>
      <c r="D177" s="140">
        <f>SUM('Movimiento Occ-Ori'!D56+'Movimiento Occ-Ori'!D116+'Movimiento Occ-Ori'!D176+'Movimiento Occ-Ori'!D236)</f>
        <v>46</v>
      </c>
      <c r="E177" s="140">
        <f>SUM('Movimiento Occ-Ori'!E56+'Movimiento Occ-Ori'!E116+'Movimiento Occ-Ori'!E176+'Movimiento Occ-Ori'!E236)</f>
        <v>1</v>
      </c>
      <c r="F177" s="140">
        <f>SUM('Movimiento Occ-Ori'!F56+'Movimiento Occ-Ori'!F116+'Movimiento Occ-Ori'!F176+'Movimiento Occ-Ori'!F236)</f>
        <v>2</v>
      </c>
      <c r="G177" s="140">
        <f>SUM('Movimiento Occ-Ori'!G56+'Movimiento Occ-Ori'!G116+'Movimiento Occ-Ori'!G176+'Movimiento Occ-Ori'!G236)</f>
        <v>10</v>
      </c>
      <c r="H177" s="140">
        <f t="shared" si="23"/>
        <v>59</v>
      </c>
      <c r="I177" s="140">
        <f>D177*'[2]AFORO-Boy.-Calle 69B'!$C$3</f>
        <v>46</v>
      </c>
      <c r="J177" s="140">
        <f>E177*'[2]AFORO-Boy.-Calle 69B'!$C$5</f>
        <v>2</v>
      </c>
      <c r="K177" s="140">
        <f>F177*'[2]AFORO-Boy.-Calle 69B'!$C$9</f>
        <v>5</v>
      </c>
      <c r="L177" s="140">
        <f>G177*'[2]AFORO-Boy.-Calle 69B'!$C$11</f>
        <v>5</v>
      </c>
      <c r="M177" s="140">
        <f t="shared" si="24"/>
        <v>58</v>
      </c>
      <c r="N177" s="140">
        <f t="shared" si="25"/>
        <v>203</v>
      </c>
      <c r="O177" s="141">
        <f t="shared" si="26"/>
        <v>73.5</v>
      </c>
      <c r="P177" s="139">
        <f t="shared" si="27"/>
        <v>1815</v>
      </c>
      <c r="Q177" s="139">
        <f t="shared" si="19"/>
        <v>1915</v>
      </c>
      <c r="R177" s="142">
        <f t="shared" si="20"/>
        <v>2.3275000000000002E-6</v>
      </c>
      <c r="S177" s="143">
        <f t="shared" si="21"/>
        <v>232.75</v>
      </c>
      <c r="T177" s="130">
        <f t="shared" si="22"/>
        <v>124.95</v>
      </c>
    </row>
    <row r="178" spans="1:20" x14ac:dyDescent="0.25">
      <c r="A178" s="139">
        <f>'[2]AFORO-Boy.-Calle 69B'!C191</f>
        <v>1830</v>
      </c>
      <c r="B178" s="139">
        <f>'[2]AFORO-Boy.-Calle 69B'!D191</f>
        <v>1845</v>
      </c>
      <c r="C178" s="228"/>
      <c r="D178" s="140">
        <f>SUM('Movimiento Occ-Ori'!D57+'Movimiento Occ-Ori'!D117+'Movimiento Occ-Ori'!D177+'Movimiento Occ-Ori'!D237)</f>
        <v>54</v>
      </c>
      <c r="E178" s="140">
        <f>SUM('Movimiento Occ-Ori'!E57+'Movimiento Occ-Ori'!E117+'Movimiento Occ-Ori'!E177+'Movimiento Occ-Ori'!E237)</f>
        <v>3</v>
      </c>
      <c r="F178" s="140">
        <f>SUM('Movimiento Occ-Ori'!F57+'Movimiento Occ-Ori'!F117+'Movimiento Occ-Ori'!F177+'Movimiento Occ-Ori'!F237)</f>
        <v>2</v>
      </c>
      <c r="G178" s="140">
        <f>SUM('Movimiento Occ-Ori'!G57+'Movimiento Occ-Ori'!G117+'Movimiento Occ-Ori'!G177+'Movimiento Occ-Ori'!G237)</f>
        <v>17</v>
      </c>
      <c r="H178" s="140">
        <f t="shared" si="23"/>
        <v>76</v>
      </c>
      <c r="I178" s="140">
        <f>D178*'[2]AFORO-Boy.-Calle 69B'!$C$3</f>
        <v>54</v>
      </c>
      <c r="J178" s="140">
        <f>E178*'[2]AFORO-Boy.-Calle 69B'!$C$5</f>
        <v>6</v>
      </c>
      <c r="K178" s="140">
        <f>F178*'[2]AFORO-Boy.-Calle 69B'!$C$9</f>
        <v>5</v>
      </c>
      <c r="L178" s="140">
        <f>G178*'[2]AFORO-Boy.-Calle 69B'!$C$11</f>
        <v>8.5</v>
      </c>
      <c r="M178" s="140">
        <f t="shared" si="24"/>
        <v>73.5</v>
      </c>
      <c r="N178" s="140">
        <f t="shared" si="25"/>
        <v>151.5</v>
      </c>
      <c r="O178" s="141">
        <f t="shared" si="26"/>
        <v>73.5</v>
      </c>
      <c r="P178" s="139">
        <f t="shared" si="27"/>
        <v>1830</v>
      </c>
      <c r="Q178" s="139">
        <f t="shared" si="19"/>
        <v>1930</v>
      </c>
      <c r="R178" s="142">
        <f t="shared" si="20"/>
        <v>2.3275000000000002E-6</v>
      </c>
      <c r="S178" s="143">
        <f t="shared" si="21"/>
        <v>232.75</v>
      </c>
      <c r="T178" s="130">
        <f t="shared" si="22"/>
        <v>124.95</v>
      </c>
    </row>
    <row r="179" spans="1:20" x14ac:dyDescent="0.25">
      <c r="A179" s="139">
        <f>'[2]AFORO-Boy.-Calle 69B'!C192</f>
        <v>1845</v>
      </c>
      <c r="B179" s="139">
        <f>'[2]AFORO-Boy.-Calle 69B'!D192</f>
        <v>1900</v>
      </c>
      <c r="C179" s="228"/>
      <c r="D179" s="140">
        <f>SUM('Movimiento Occ-Ori'!D58+'Movimiento Occ-Ori'!D118+'Movimiento Occ-Ori'!D178+'Movimiento Occ-Ori'!D238)</f>
        <v>44</v>
      </c>
      <c r="E179" s="140">
        <f>SUM('Movimiento Occ-Ori'!E58+'Movimiento Occ-Ori'!E118+'Movimiento Occ-Ori'!E178+'Movimiento Occ-Ori'!E238)</f>
        <v>2</v>
      </c>
      <c r="F179" s="140">
        <f>SUM('Movimiento Occ-Ori'!F58+'Movimiento Occ-Ori'!F118+'Movimiento Occ-Ori'!F178+'Movimiento Occ-Ori'!F238)</f>
        <v>1</v>
      </c>
      <c r="G179" s="140">
        <f>SUM('Movimiento Occ-Ori'!G58+'Movimiento Occ-Ori'!G118+'Movimiento Occ-Ori'!G178+'Movimiento Occ-Ori'!G238)</f>
        <v>7</v>
      </c>
      <c r="H179" s="140">
        <f t="shared" si="23"/>
        <v>54</v>
      </c>
      <c r="I179" s="140">
        <f>D179*'[2]AFORO-Boy.-Calle 69B'!$C$3</f>
        <v>44</v>
      </c>
      <c r="J179" s="140">
        <f>E179*'[2]AFORO-Boy.-Calle 69B'!$C$5</f>
        <v>4</v>
      </c>
      <c r="K179" s="140">
        <f>F179*'[2]AFORO-Boy.-Calle 69B'!$C$9</f>
        <v>2.5</v>
      </c>
      <c r="L179" s="140">
        <f>G179*'[2]AFORO-Boy.-Calle 69B'!$C$11</f>
        <v>3.5</v>
      </c>
      <c r="M179" s="140">
        <f t="shared" si="24"/>
        <v>54</v>
      </c>
      <c r="N179" s="140">
        <f t="shared" si="25"/>
        <v>93.5</v>
      </c>
      <c r="O179" s="141">
        <f t="shared" si="26"/>
        <v>54</v>
      </c>
      <c r="P179" s="139">
        <f t="shared" si="27"/>
        <v>1845</v>
      </c>
      <c r="Q179" s="139">
        <f t="shared" si="19"/>
        <v>1945</v>
      </c>
      <c r="R179" s="142">
        <f t="shared" si="20"/>
        <v>2.3275000000000002E-6</v>
      </c>
      <c r="S179" s="143">
        <f t="shared" si="21"/>
        <v>232.75</v>
      </c>
      <c r="T179" s="130">
        <f t="shared" si="22"/>
        <v>124.95</v>
      </c>
    </row>
    <row r="180" spans="1:20" x14ac:dyDescent="0.25">
      <c r="A180" s="139">
        <f>'[2]AFORO-Boy.-Calle 69B'!C193</f>
        <v>1900</v>
      </c>
      <c r="B180" s="139">
        <f>'[2]AFORO-Boy.-Calle 69B'!D193</f>
        <v>1915</v>
      </c>
      <c r="C180" s="228"/>
      <c r="D180" s="140">
        <f>SUM('Movimiento Occ-Ori'!D59+'Movimiento Occ-Ori'!D119+'Movimiento Occ-Ori'!D179+'Movimiento Occ-Ori'!D239)</f>
        <v>8</v>
      </c>
      <c r="E180" s="140">
        <f>SUM('Movimiento Occ-Ori'!E59+'Movimiento Occ-Ori'!E119+'Movimiento Occ-Ori'!E179+'Movimiento Occ-Ori'!E239)</f>
        <v>1</v>
      </c>
      <c r="F180" s="140">
        <f>SUM('Movimiento Occ-Ori'!F59+'Movimiento Occ-Ori'!F119+'Movimiento Occ-Ori'!F179+'Movimiento Occ-Ori'!F239)</f>
        <v>2</v>
      </c>
      <c r="G180" s="140">
        <f>SUM('Movimiento Occ-Ori'!G59+'Movimiento Occ-Ori'!G119+'Movimiento Occ-Ori'!G179+'Movimiento Occ-Ori'!G239)</f>
        <v>5</v>
      </c>
      <c r="H180" s="140">
        <f t="shared" si="23"/>
        <v>16</v>
      </c>
      <c r="I180" s="140">
        <f>D180*'[2]AFORO-Boy.-Calle 69B'!$C$3</f>
        <v>8</v>
      </c>
      <c r="J180" s="140">
        <f>E180*'[2]AFORO-Boy.-Calle 69B'!$C$5</f>
        <v>2</v>
      </c>
      <c r="K180" s="140">
        <f>F180*'[2]AFORO-Boy.-Calle 69B'!$C$9</f>
        <v>5</v>
      </c>
      <c r="L180" s="140">
        <f>G180*'[2]AFORO-Boy.-Calle 69B'!$C$11</f>
        <v>2.5</v>
      </c>
      <c r="M180" s="140">
        <f t="shared" si="24"/>
        <v>17.5</v>
      </c>
      <c r="N180" s="140">
        <f t="shared" si="25"/>
        <v>45.5</v>
      </c>
      <c r="O180" s="141">
        <f t="shared" si="26"/>
        <v>17.5</v>
      </c>
      <c r="P180" s="139">
        <f t="shared" si="27"/>
        <v>1900</v>
      </c>
      <c r="Q180" s="139">
        <f t="shared" si="19"/>
        <v>2000</v>
      </c>
      <c r="R180" s="142">
        <f t="shared" si="20"/>
        <v>2.3275000000000002E-6</v>
      </c>
      <c r="S180" s="143">
        <f t="shared" si="21"/>
        <v>232.75</v>
      </c>
      <c r="T180" s="130">
        <f t="shared" si="22"/>
        <v>124.95</v>
      </c>
    </row>
    <row r="181" spans="1:20" x14ac:dyDescent="0.25">
      <c r="A181" s="139">
        <f>'[2]AFORO-Boy.-Calle 69B'!C194</f>
        <v>1915</v>
      </c>
      <c r="B181" s="139">
        <f>'[2]AFORO-Boy.-Calle 69B'!D194</f>
        <v>1930</v>
      </c>
      <c r="C181" s="228"/>
      <c r="D181" s="140">
        <f>SUM('Movimiento Occ-Ori'!D60+'Movimiento Occ-Ori'!D120+'Movimiento Occ-Ori'!D180+'Movimiento Occ-Ori'!D240)</f>
        <v>4</v>
      </c>
      <c r="E181" s="140">
        <f>SUM('Movimiento Occ-Ori'!E60+'Movimiento Occ-Ori'!E120+'Movimiento Occ-Ori'!E180+'Movimiento Occ-Ori'!E240)</f>
        <v>0</v>
      </c>
      <c r="F181" s="140">
        <f>SUM('Movimiento Occ-Ori'!F60+'Movimiento Occ-Ori'!F120+'Movimiento Occ-Ori'!F180+'Movimiento Occ-Ori'!F240)</f>
        <v>0</v>
      </c>
      <c r="G181" s="140">
        <f>SUM('Movimiento Occ-Ori'!G60+'Movimiento Occ-Ori'!G120+'Movimiento Occ-Ori'!G180+'Movimiento Occ-Ori'!G240)</f>
        <v>5</v>
      </c>
      <c r="H181" s="140">
        <f t="shared" si="23"/>
        <v>9</v>
      </c>
      <c r="I181" s="140">
        <f>D181*'[2]AFORO-Boy.-Calle 69B'!$C$3</f>
        <v>4</v>
      </c>
      <c r="J181" s="140">
        <f>E181*'[2]AFORO-Boy.-Calle 69B'!$C$5</f>
        <v>0</v>
      </c>
      <c r="K181" s="140">
        <f>F181*'[2]AFORO-Boy.-Calle 69B'!$C$9</f>
        <v>0</v>
      </c>
      <c r="L181" s="140">
        <f>G181*'[2]AFORO-Boy.-Calle 69B'!$C$11</f>
        <v>2.5</v>
      </c>
      <c r="M181" s="140">
        <f t="shared" si="24"/>
        <v>6.5</v>
      </c>
      <c r="N181" s="140"/>
      <c r="O181" s="141"/>
      <c r="P181" s="139"/>
      <c r="Q181" s="139"/>
      <c r="R181" s="142"/>
      <c r="S181" s="143">
        <f t="shared" si="21"/>
        <v>232.75</v>
      </c>
      <c r="T181" s="130">
        <f t="shared" si="22"/>
        <v>124.95</v>
      </c>
    </row>
    <row r="182" spans="1:20" x14ac:dyDescent="0.25">
      <c r="A182" s="139">
        <f>'[2]AFORO-Boy.-Calle 69B'!C195</f>
        <v>1930</v>
      </c>
      <c r="B182" s="139">
        <f>'[2]AFORO-Boy.-Calle 69B'!D195</f>
        <v>1945</v>
      </c>
      <c r="C182" s="228"/>
      <c r="D182" s="140">
        <f>SUM('Movimiento Occ-Ori'!D61+'Movimiento Occ-Ori'!D121+'Movimiento Occ-Ori'!D181+'Movimiento Occ-Ori'!D241)</f>
        <v>7</v>
      </c>
      <c r="E182" s="140">
        <f>SUM('Movimiento Occ-Ori'!E61+'Movimiento Occ-Ori'!E121+'Movimiento Occ-Ori'!E181+'Movimiento Occ-Ori'!E241)</f>
        <v>1</v>
      </c>
      <c r="F182" s="140">
        <f>SUM('Movimiento Occ-Ori'!F61+'Movimiento Occ-Ori'!F121+'Movimiento Occ-Ori'!F181+'Movimiento Occ-Ori'!F241)</f>
        <v>1</v>
      </c>
      <c r="G182" s="140">
        <f>SUM('Movimiento Occ-Ori'!G61+'Movimiento Occ-Ori'!G121+'Movimiento Occ-Ori'!G181+'Movimiento Occ-Ori'!G241)</f>
        <v>8</v>
      </c>
      <c r="H182" s="140">
        <f t="shared" si="23"/>
        <v>17</v>
      </c>
      <c r="I182" s="140">
        <f>D182*'[2]AFORO-Boy.-Calle 69B'!$C$3</f>
        <v>7</v>
      </c>
      <c r="J182" s="140">
        <f>E182*'[2]AFORO-Boy.-Calle 69B'!$C$5</f>
        <v>2</v>
      </c>
      <c r="K182" s="140">
        <f>F182*'[2]AFORO-Boy.-Calle 69B'!$C$9</f>
        <v>2.5</v>
      </c>
      <c r="L182" s="140">
        <f>G182*'[2]AFORO-Boy.-Calle 69B'!$C$11</f>
        <v>4</v>
      </c>
      <c r="M182" s="140">
        <f t="shared" si="24"/>
        <v>15.5</v>
      </c>
      <c r="N182" s="140"/>
      <c r="O182" s="141"/>
      <c r="P182" s="139"/>
      <c r="Q182" s="139"/>
      <c r="R182" s="142"/>
      <c r="S182" s="143">
        <f t="shared" si="21"/>
        <v>232.75</v>
      </c>
      <c r="T182" s="130">
        <f t="shared" si="22"/>
        <v>124.95</v>
      </c>
    </row>
    <row r="183" spans="1:20" x14ac:dyDescent="0.25">
      <c r="A183" s="139">
        <f>'[2]AFORO-Boy.-Calle 69B'!C196</f>
        <v>1945</v>
      </c>
      <c r="B183" s="139">
        <f>'[2]AFORO-Boy.-Calle 69B'!D196</f>
        <v>2000</v>
      </c>
      <c r="C183" s="228"/>
      <c r="D183" s="140">
        <f>SUM('Movimiento Occ-Ori'!D62+'Movimiento Occ-Ori'!D122+'Movimiento Occ-Ori'!D182+'Movimiento Occ-Ori'!D242)</f>
        <v>3</v>
      </c>
      <c r="E183" s="140">
        <f>SUM('Movimiento Occ-Ori'!E62+'Movimiento Occ-Ori'!E122+'Movimiento Occ-Ori'!E182+'Movimiento Occ-Ori'!E242)</f>
        <v>1</v>
      </c>
      <c r="F183" s="140">
        <f>SUM('Movimiento Occ-Ori'!F62+'Movimiento Occ-Ori'!F122+'Movimiento Occ-Ori'!F182+'Movimiento Occ-Ori'!F242)</f>
        <v>0</v>
      </c>
      <c r="G183" s="140">
        <f>SUM('Movimiento Occ-Ori'!G62+'Movimiento Occ-Ori'!G122+'Movimiento Occ-Ori'!G182+'Movimiento Occ-Ori'!G242)</f>
        <v>2</v>
      </c>
      <c r="H183" s="140">
        <f t="shared" si="23"/>
        <v>6</v>
      </c>
      <c r="I183" s="140">
        <f>D183*'[2]AFORO-Boy.-Calle 69B'!$C$3</f>
        <v>3</v>
      </c>
      <c r="J183" s="140">
        <f>E183*'[2]AFORO-Boy.-Calle 69B'!$C$5</f>
        <v>2</v>
      </c>
      <c r="K183" s="140">
        <f>F183*'[2]AFORO-Boy.-Calle 69B'!$C$9</f>
        <v>0</v>
      </c>
      <c r="L183" s="140">
        <f>G183*'[2]AFORO-Boy.-Calle 69B'!$C$11</f>
        <v>1</v>
      </c>
      <c r="M183" s="140">
        <f t="shared" si="24"/>
        <v>6</v>
      </c>
      <c r="N183" s="140"/>
      <c r="O183" s="141"/>
      <c r="P183" s="139"/>
      <c r="Q183" s="139"/>
      <c r="R183" s="142"/>
      <c r="S183" s="143">
        <f t="shared" si="21"/>
        <v>232.75</v>
      </c>
      <c r="T183" s="130">
        <f t="shared" si="22"/>
        <v>124.95</v>
      </c>
    </row>
    <row r="184" spans="1:20" x14ac:dyDescent="0.25">
      <c r="A184" s="160">
        <f>'[2]AFORO-Boy.-Calle 69B'!C197</f>
        <v>500</v>
      </c>
      <c r="B184" s="160">
        <f>'[2]AFORO-Boy.-Calle 69B'!D197</f>
        <v>515</v>
      </c>
      <c r="C184" s="229"/>
      <c r="D184" s="158">
        <f>SUM('Movimiento Ori-Occ'!D3+'Movimiento Ori-Occ'!D63+'Movimiento Ori-Occ'!D123+'Movimiento Ori-Occ'!D183)</f>
        <v>0</v>
      </c>
      <c r="E184" s="158">
        <f>SUM('Movimiento Ori-Occ'!E3+'Movimiento Ori-Occ'!E63+'Movimiento Ori-Occ'!E123+'Movimiento Ori-Occ'!E183)</f>
        <v>0</v>
      </c>
      <c r="F184" s="158">
        <f>SUM('Movimiento Ori-Occ'!F3+'Movimiento Ori-Occ'!F63+'Movimiento Ori-Occ'!F123+'Movimiento Ori-Occ'!F183)</f>
        <v>0</v>
      </c>
      <c r="G184" s="158">
        <f>SUM('Movimiento Ori-Occ'!G3+'Movimiento Ori-Occ'!G63+'Movimiento Ori-Occ'!G123+'Movimiento Ori-Occ'!G183)</f>
        <v>0</v>
      </c>
      <c r="H184" s="158">
        <f t="shared" si="23"/>
        <v>0</v>
      </c>
      <c r="I184" s="158">
        <f>D184*'[2]AFORO-Boy.-Calle 69B'!$C$3</f>
        <v>0</v>
      </c>
      <c r="J184" s="158">
        <f>E184*'[2]AFORO-Boy.-Calle 69B'!$C$5</f>
        <v>0</v>
      </c>
      <c r="K184" s="158">
        <f>F184*'[2]AFORO-Boy.-Calle 69B'!$C$9</f>
        <v>0</v>
      </c>
      <c r="L184" s="158">
        <f>G184*'[2]AFORO-Boy.-Calle 69B'!$C$11</f>
        <v>0</v>
      </c>
      <c r="M184" s="158">
        <f t="shared" si="24"/>
        <v>0</v>
      </c>
      <c r="N184" s="158">
        <f t="shared" si="25"/>
        <v>0</v>
      </c>
      <c r="O184" s="159">
        <f t="shared" si="26"/>
        <v>0</v>
      </c>
      <c r="P184" s="160">
        <f t="shared" si="27"/>
        <v>500</v>
      </c>
      <c r="Q184" s="160">
        <f>IF(N184=SUM(M184:M187),B187)</f>
        <v>600</v>
      </c>
      <c r="R184" s="161">
        <f>MAX($N$184:$N$240)/(4*(IF(N184=MAX($N$184:$N$240),O184,100000000)))</f>
        <v>1.52375E-6</v>
      </c>
      <c r="S184" s="143">
        <f>MAX($N$184:$N$243)/4</f>
        <v>152.375</v>
      </c>
      <c r="T184" s="130">
        <f>AVERAGE($M$184:$M$243)</f>
        <v>112.79166666666667</v>
      </c>
    </row>
    <row r="185" spans="1:20" x14ac:dyDescent="0.25">
      <c r="A185" s="160">
        <f>'[2]AFORO-Boy.-Calle 69B'!C198</f>
        <v>515</v>
      </c>
      <c r="B185" s="160">
        <f>'[2]AFORO-Boy.-Calle 69B'!D198</f>
        <v>530</v>
      </c>
      <c r="C185" s="229"/>
      <c r="D185" s="158">
        <f>SUM('Movimiento Ori-Occ'!D4+'Movimiento Ori-Occ'!D64+'Movimiento Ori-Occ'!D124+'Movimiento Ori-Occ'!D184)</f>
        <v>0</v>
      </c>
      <c r="E185" s="158">
        <f>SUM('Movimiento Ori-Occ'!E4+'Movimiento Ori-Occ'!E64+'Movimiento Ori-Occ'!E124+'Movimiento Ori-Occ'!E184)</f>
        <v>0</v>
      </c>
      <c r="F185" s="158">
        <f>SUM('Movimiento Ori-Occ'!F4+'Movimiento Ori-Occ'!F64+'Movimiento Ori-Occ'!F124+'Movimiento Ori-Occ'!F184)</f>
        <v>0</v>
      </c>
      <c r="G185" s="158">
        <f>SUM('Movimiento Ori-Occ'!G4+'Movimiento Ori-Occ'!G64+'Movimiento Ori-Occ'!G124+'Movimiento Ori-Occ'!G184)</f>
        <v>0</v>
      </c>
      <c r="H185" s="158">
        <f t="shared" si="23"/>
        <v>0</v>
      </c>
      <c r="I185" s="158">
        <f>D185*'[2]AFORO-Boy.-Calle 69B'!$C$3</f>
        <v>0</v>
      </c>
      <c r="J185" s="158">
        <f>E185*'[2]AFORO-Boy.-Calle 69B'!$C$5</f>
        <v>0</v>
      </c>
      <c r="K185" s="158">
        <f>F185*'[2]AFORO-Boy.-Calle 69B'!$C$9</f>
        <v>0</v>
      </c>
      <c r="L185" s="158">
        <f>G185*'[2]AFORO-Boy.-Calle 69B'!$C$11</f>
        <v>0</v>
      </c>
      <c r="M185" s="158">
        <f t="shared" si="24"/>
        <v>0</v>
      </c>
      <c r="N185" s="158">
        <f t="shared" si="25"/>
        <v>46</v>
      </c>
      <c r="O185" s="159">
        <f t="shared" si="26"/>
        <v>46</v>
      </c>
      <c r="P185" s="160">
        <f t="shared" si="27"/>
        <v>515</v>
      </c>
      <c r="Q185" s="160">
        <f t="shared" ref="Q185:Q240" si="28">IF(N185=SUM(M185:M188),B188)</f>
        <v>615</v>
      </c>
      <c r="R185" s="161">
        <f t="shared" ref="R185:R240" si="29">MAX($N$184:$N$240)/(4*(IF(N185=MAX($N$184:$N$240),O185,100000000)))</f>
        <v>1.52375E-6</v>
      </c>
      <c r="S185" s="143">
        <f t="shared" ref="S185:S243" si="30">MAX($N$184:$N$243)/4</f>
        <v>152.375</v>
      </c>
      <c r="T185" s="130">
        <f t="shared" ref="T185:T243" si="31">AVERAGE($M$184:$M$243)</f>
        <v>112.79166666666667</v>
      </c>
    </row>
    <row r="186" spans="1:20" x14ac:dyDescent="0.25">
      <c r="A186" s="160">
        <f>'[2]AFORO-Boy.-Calle 69B'!C199</f>
        <v>530</v>
      </c>
      <c r="B186" s="160">
        <f>'[2]AFORO-Boy.-Calle 69B'!D199</f>
        <v>545</v>
      </c>
      <c r="C186" s="229"/>
      <c r="D186" s="158">
        <f>SUM('Movimiento Ori-Occ'!D5+'Movimiento Ori-Occ'!D65+'Movimiento Ori-Occ'!D125+'Movimiento Ori-Occ'!D185)</f>
        <v>0</v>
      </c>
      <c r="E186" s="158">
        <f>SUM('Movimiento Ori-Occ'!E5+'Movimiento Ori-Occ'!E65+'Movimiento Ori-Occ'!E125+'Movimiento Ori-Occ'!E185)</f>
        <v>0</v>
      </c>
      <c r="F186" s="158">
        <f>SUM('Movimiento Ori-Occ'!F5+'Movimiento Ori-Occ'!F65+'Movimiento Ori-Occ'!F125+'Movimiento Ori-Occ'!F185)</f>
        <v>0</v>
      </c>
      <c r="G186" s="158">
        <f>SUM('Movimiento Ori-Occ'!G5+'Movimiento Ori-Occ'!G65+'Movimiento Ori-Occ'!G125+'Movimiento Ori-Occ'!G185)</f>
        <v>0</v>
      </c>
      <c r="H186" s="158">
        <f t="shared" si="23"/>
        <v>0</v>
      </c>
      <c r="I186" s="158">
        <f>D186*'[2]AFORO-Boy.-Calle 69B'!$C$3</f>
        <v>0</v>
      </c>
      <c r="J186" s="158">
        <f>E186*'[2]AFORO-Boy.-Calle 69B'!$C$5</f>
        <v>0</v>
      </c>
      <c r="K186" s="158">
        <f>F186*'[2]AFORO-Boy.-Calle 69B'!$C$9</f>
        <v>0</v>
      </c>
      <c r="L186" s="158">
        <f>G186*'[2]AFORO-Boy.-Calle 69B'!$C$11</f>
        <v>0</v>
      </c>
      <c r="M186" s="158">
        <f t="shared" si="24"/>
        <v>0</v>
      </c>
      <c r="N186" s="158">
        <f t="shared" si="25"/>
        <v>97</v>
      </c>
      <c r="O186" s="159">
        <f t="shared" si="26"/>
        <v>51</v>
      </c>
      <c r="P186" s="160">
        <f t="shared" si="27"/>
        <v>530</v>
      </c>
      <c r="Q186" s="160">
        <f t="shared" si="28"/>
        <v>630</v>
      </c>
      <c r="R186" s="161">
        <f t="shared" si="29"/>
        <v>1.52375E-6</v>
      </c>
      <c r="S186" s="143">
        <f t="shared" si="30"/>
        <v>152.375</v>
      </c>
      <c r="T186" s="130">
        <f t="shared" si="31"/>
        <v>112.79166666666667</v>
      </c>
    </row>
    <row r="187" spans="1:20" x14ac:dyDescent="0.25">
      <c r="A187" s="160">
        <f>'[2]AFORO-Boy.-Calle 69B'!C200</f>
        <v>545</v>
      </c>
      <c r="B187" s="160">
        <f>'[2]AFORO-Boy.-Calle 69B'!D200</f>
        <v>600</v>
      </c>
      <c r="C187" s="229"/>
      <c r="D187" s="158">
        <f>SUM('Movimiento Ori-Occ'!D6+'Movimiento Ori-Occ'!D66+'Movimiento Ori-Occ'!D126+'Movimiento Ori-Occ'!D186)</f>
        <v>0</v>
      </c>
      <c r="E187" s="158">
        <f>SUM('Movimiento Ori-Occ'!E6+'Movimiento Ori-Occ'!E66+'Movimiento Ori-Occ'!E126+'Movimiento Ori-Occ'!E186)</f>
        <v>0</v>
      </c>
      <c r="F187" s="158">
        <f>SUM('Movimiento Ori-Occ'!F6+'Movimiento Ori-Occ'!F66+'Movimiento Ori-Occ'!F126+'Movimiento Ori-Occ'!F186)</f>
        <v>0</v>
      </c>
      <c r="G187" s="158">
        <f>SUM('Movimiento Ori-Occ'!G6+'Movimiento Ori-Occ'!G66+'Movimiento Ori-Occ'!G126+'Movimiento Ori-Occ'!G186)</f>
        <v>0</v>
      </c>
      <c r="H187" s="158">
        <f t="shared" si="23"/>
        <v>0</v>
      </c>
      <c r="I187" s="158">
        <f>D187*'[2]AFORO-Boy.-Calle 69B'!$C$3</f>
        <v>0</v>
      </c>
      <c r="J187" s="158">
        <f>E187*'[2]AFORO-Boy.-Calle 69B'!$C$5</f>
        <v>0</v>
      </c>
      <c r="K187" s="158">
        <f>F187*'[2]AFORO-Boy.-Calle 69B'!$C$9</f>
        <v>0</v>
      </c>
      <c r="L187" s="158">
        <f>G187*'[2]AFORO-Boy.-Calle 69B'!$C$11</f>
        <v>0</v>
      </c>
      <c r="M187" s="158">
        <f t="shared" si="24"/>
        <v>0</v>
      </c>
      <c r="N187" s="158">
        <f t="shared" si="25"/>
        <v>151.5</v>
      </c>
      <c r="O187" s="159">
        <f t="shared" si="26"/>
        <v>54.5</v>
      </c>
      <c r="P187" s="160">
        <f t="shared" si="27"/>
        <v>545</v>
      </c>
      <c r="Q187" s="160">
        <f t="shared" si="28"/>
        <v>645</v>
      </c>
      <c r="R187" s="161">
        <f t="shared" si="29"/>
        <v>1.52375E-6</v>
      </c>
      <c r="S187" s="143">
        <f t="shared" si="30"/>
        <v>152.375</v>
      </c>
      <c r="T187" s="130">
        <f t="shared" si="31"/>
        <v>112.79166666666667</v>
      </c>
    </row>
    <row r="188" spans="1:20" x14ac:dyDescent="0.25">
      <c r="A188" s="160">
        <f>'[2]AFORO-Boy.-Calle 69B'!C201</f>
        <v>600</v>
      </c>
      <c r="B188" s="160">
        <f>'[2]AFORO-Boy.-Calle 69B'!D201</f>
        <v>615</v>
      </c>
      <c r="C188" s="229"/>
      <c r="D188" s="158">
        <f>SUM('Movimiento Ori-Occ'!D7+'Movimiento Ori-Occ'!D67+'Movimiento Ori-Occ'!D127+'Movimiento Ori-Occ'!D187)</f>
        <v>31</v>
      </c>
      <c r="E188" s="158">
        <f>SUM('Movimiento Ori-Occ'!E7+'Movimiento Ori-Occ'!E67+'Movimiento Ori-Occ'!E127+'Movimiento Ori-Occ'!E187)</f>
        <v>1</v>
      </c>
      <c r="F188" s="158">
        <f>SUM('Movimiento Ori-Occ'!F7+'Movimiento Ori-Occ'!F67+'Movimiento Ori-Occ'!F127+'Movimiento Ori-Occ'!F187)</f>
        <v>3</v>
      </c>
      <c r="G188" s="158">
        <f>SUM('Movimiento Ori-Occ'!G7+'Movimiento Ori-Occ'!G67+'Movimiento Ori-Occ'!G127+'Movimiento Ori-Occ'!G187)</f>
        <v>11</v>
      </c>
      <c r="H188" s="158">
        <f t="shared" si="23"/>
        <v>46</v>
      </c>
      <c r="I188" s="158">
        <f>D188*'[2]AFORO-Boy.-Calle 69B'!$C$3</f>
        <v>31</v>
      </c>
      <c r="J188" s="158">
        <f>E188*'[2]AFORO-Boy.-Calle 69B'!$C$5</f>
        <v>2</v>
      </c>
      <c r="K188" s="158">
        <f>F188*'[2]AFORO-Boy.-Calle 69B'!$C$9</f>
        <v>7.5</v>
      </c>
      <c r="L188" s="158">
        <f>G188*'[2]AFORO-Boy.-Calle 69B'!$C$11</f>
        <v>5.5</v>
      </c>
      <c r="M188" s="158">
        <f t="shared" si="24"/>
        <v>46</v>
      </c>
      <c r="N188" s="158">
        <f t="shared" si="25"/>
        <v>242</v>
      </c>
      <c r="O188" s="159">
        <f t="shared" si="26"/>
        <v>90.5</v>
      </c>
      <c r="P188" s="160">
        <f t="shared" si="27"/>
        <v>600</v>
      </c>
      <c r="Q188" s="160">
        <f t="shared" si="28"/>
        <v>700</v>
      </c>
      <c r="R188" s="161">
        <f t="shared" si="29"/>
        <v>1.52375E-6</v>
      </c>
      <c r="S188" s="143">
        <f t="shared" si="30"/>
        <v>152.375</v>
      </c>
      <c r="T188" s="130">
        <f t="shared" si="31"/>
        <v>112.79166666666667</v>
      </c>
    </row>
    <row r="189" spans="1:20" x14ac:dyDescent="0.25">
      <c r="A189" s="160">
        <f>'[2]AFORO-Boy.-Calle 69B'!C202</f>
        <v>615</v>
      </c>
      <c r="B189" s="160">
        <f>'[2]AFORO-Boy.-Calle 69B'!D202</f>
        <v>630</v>
      </c>
      <c r="C189" s="229"/>
      <c r="D189" s="158">
        <f>SUM('Movimiento Ori-Occ'!D8+'Movimiento Ori-Occ'!D68+'Movimiento Ori-Occ'!D128+'Movimiento Ori-Occ'!D188)</f>
        <v>37</v>
      </c>
      <c r="E189" s="158">
        <f>SUM('Movimiento Ori-Occ'!E8+'Movimiento Ori-Occ'!E68+'Movimiento Ori-Occ'!E128+'Movimiento Ori-Occ'!E188)</f>
        <v>2</v>
      </c>
      <c r="F189" s="158">
        <f>SUM('Movimiento Ori-Occ'!F8+'Movimiento Ori-Occ'!F68+'Movimiento Ori-Occ'!F128+'Movimiento Ori-Occ'!F188)</f>
        <v>2</v>
      </c>
      <c r="G189" s="158">
        <f>SUM('Movimiento Ori-Occ'!G8+'Movimiento Ori-Occ'!G68+'Movimiento Ori-Occ'!G128+'Movimiento Ori-Occ'!G188)</f>
        <v>10</v>
      </c>
      <c r="H189" s="158">
        <f t="shared" si="23"/>
        <v>51</v>
      </c>
      <c r="I189" s="158">
        <f>D189*'[2]AFORO-Boy.-Calle 69B'!$C$3</f>
        <v>37</v>
      </c>
      <c r="J189" s="158">
        <f>E189*'[2]AFORO-Boy.-Calle 69B'!$C$5</f>
        <v>4</v>
      </c>
      <c r="K189" s="158">
        <f>F189*'[2]AFORO-Boy.-Calle 69B'!$C$9</f>
        <v>5</v>
      </c>
      <c r="L189" s="158">
        <f>G189*'[2]AFORO-Boy.-Calle 69B'!$C$11</f>
        <v>5</v>
      </c>
      <c r="M189" s="158">
        <f t="shared" si="24"/>
        <v>51</v>
      </c>
      <c r="N189" s="158">
        <f t="shared" si="25"/>
        <v>274</v>
      </c>
      <c r="O189" s="159">
        <f t="shared" si="26"/>
        <v>90.5</v>
      </c>
      <c r="P189" s="160">
        <f t="shared" si="27"/>
        <v>615</v>
      </c>
      <c r="Q189" s="160">
        <f t="shared" si="28"/>
        <v>715</v>
      </c>
      <c r="R189" s="161">
        <f t="shared" si="29"/>
        <v>1.52375E-6</v>
      </c>
      <c r="S189" s="143">
        <f t="shared" si="30"/>
        <v>152.375</v>
      </c>
      <c r="T189" s="130">
        <f t="shared" si="31"/>
        <v>112.79166666666667</v>
      </c>
    </row>
    <row r="190" spans="1:20" x14ac:dyDescent="0.25">
      <c r="A190" s="160">
        <f>'[2]AFORO-Boy.-Calle 69B'!C203</f>
        <v>630</v>
      </c>
      <c r="B190" s="160">
        <f>'[2]AFORO-Boy.-Calle 69B'!D203</f>
        <v>645</v>
      </c>
      <c r="C190" s="229"/>
      <c r="D190" s="158">
        <f>SUM('Movimiento Ori-Occ'!D9+'Movimiento Ori-Occ'!D69+'Movimiento Ori-Occ'!D129+'Movimiento Ori-Occ'!D189)</f>
        <v>32</v>
      </c>
      <c r="E190" s="158">
        <f>SUM('Movimiento Ori-Occ'!E9+'Movimiento Ori-Occ'!E69+'Movimiento Ori-Occ'!E129+'Movimiento Ori-Occ'!E189)</f>
        <v>2</v>
      </c>
      <c r="F190" s="158">
        <f>SUM('Movimiento Ori-Occ'!F9+'Movimiento Ori-Occ'!F69+'Movimiento Ori-Occ'!F129+'Movimiento Ori-Occ'!F189)</f>
        <v>1</v>
      </c>
      <c r="G190" s="158">
        <f>SUM('Movimiento Ori-Occ'!G9+'Movimiento Ori-Occ'!G69+'Movimiento Ori-Occ'!G129+'Movimiento Ori-Occ'!G189)</f>
        <v>32</v>
      </c>
      <c r="H190" s="158">
        <f t="shared" si="23"/>
        <v>67</v>
      </c>
      <c r="I190" s="158">
        <f>D190*'[2]AFORO-Boy.-Calle 69B'!$C$3</f>
        <v>32</v>
      </c>
      <c r="J190" s="158">
        <f>E190*'[2]AFORO-Boy.-Calle 69B'!$C$5</f>
        <v>4</v>
      </c>
      <c r="K190" s="158">
        <f>F190*'[2]AFORO-Boy.-Calle 69B'!$C$9</f>
        <v>2.5</v>
      </c>
      <c r="L190" s="158">
        <f>G190*'[2]AFORO-Boy.-Calle 69B'!$C$11</f>
        <v>16</v>
      </c>
      <c r="M190" s="158">
        <f t="shared" si="24"/>
        <v>54.5</v>
      </c>
      <c r="N190" s="158">
        <f t="shared" si="25"/>
        <v>302</v>
      </c>
      <c r="O190" s="159">
        <f t="shared" si="26"/>
        <v>90.5</v>
      </c>
      <c r="P190" s="160">
        <f t="shared" si="27"/>
        <v>630</v>
      </c>
      <c r="Q190" s="160">
        <f t="shared" si="28"/>
        <v>730</v>
      </c>
      <c r="R190" s="161">
        <f t="shared" si="29"/>
        <v>1.52375E-6</v>
      </c>
      <c r="S190" s="143">
        <f t="shared" si="30"/>
        <v>152.375</v>
      </c>
      <c r="T190" s="130">
        <f t="shared" si="31"/>
        <v>112.79166666666667</v>
      </c>
    </row>
    <row r="191" spans="1:20" x14ac:dyDescent="0.25">
      <c r="A191" s="160">
        <f>'[2]AFORO-Boy.-Calle 69B'!C204</f>
        <v>645</v>
      </c>
      <c r="B191" s="160">
        <f>'[2]AFORO-Boy.-Calle 69B'!D204</f>
        <v>700</v>
      </c>
      <c r="C191" s="229"/>
      <c r="D191" s="158">
        <f>SUM('Movimiento Ori-Occ'!D10+'Movimiento Ori-Occ'!D70+'Movimiento Ori-Occ'!D130+'Movimiento Ori-Occ'!D190)</f>
        <v>43</v>
      </c>
      <c r="E191" s="158">
        <f>SUM('Movimiento Ori-Occ'!E10+'Movimiento Ori-Occ'!E70+'Movimiento Ori-Occ'!E130+'Movimiento Ori-Occ'!E190)</f>
        <v>2</v>
      </c>
      <c r="F191" s="158">
        <f>SUM('Movimiento Ori-Occ'!F10+'Movimiento Ori-Occ'!F70+'Movimiento Ori-Occ'!F130+'Movimiento Ori-Occ'!F190)</f>
        <v>5</v>
      </c>
      <c r="G191" s="158">
        <f>SUM('Movimiento Ori-Occ'!G10+'Movimiento Ori-Occ'!G70+'Movimiento Ori-Occ'!G130+'Movimiento Ori-Occ'!G190)</f>
        <v>62</v>
      </c>
      <c r="H191" s="158">
        <f t="shared" si="23"/>
        <v>112</v>
      </c>
      <c r="I191" s="158">
        <f>D191*'[2]AFORO-Boy.-Calle 69B'!$C$3</f>
        <v>43</v>
      </c>
      <c r="J191" s="158">
        <f>E191*'[2]AFORO-Boy.-Calle 69B'!$C$5</f>
        <v>4</v>
      </c>
      <c r="K191" s="158">
        <f>F191*'[2]AFORO-Boy.-Calle 69B'!$C$9</f>
        <v>12.5</v>
      </c>
      <c r="L191" s="158">
        <f>G191*'[2]AFORO-Boy.-Calle 69B'!$C$11</f>
        <v>31</v>
      </c>
      <c r="M191" s="158">
        <f t="shared" si="24"/>
        <v>90.5</v>
      </c>
      <c r="N191" s="158">
        <f t="shared" si="25"/>
        <v>326</v>
      </c>
      <c r="O191" s="159">
        <f t="shared" si="26"/>
        <v>90.5</v>
      </c>
      <c r="P191" s="160">
        <f t="shared" si="27"/>
        <v>645</v>
      </c>
      <c r="Q191" s="160">
        <f t="shared" si="28"/>
        <v>745</v>
      </c>
      <c r="R191" s="161">
        <f t="shared" si="29"/>
        <v>1.52375E-6</v>
      </c>
      <c r="S191" s="143">
        <f t="shared" si="30"/>
        <v>152.375</v>
      </c>
      <c r="T191" s="130">
        <f t="shared" si="31"/>
        <v>112.79166666666667</v>
      </c>
    </row>
    <row r="192" spans="1:20" x14ac:dyDescent="0.25">
      <c r="A192" s="160">
        <f>'[2]AFORO-Boy.-Calle 69B'!C205</f>
        <v>700</v>
      </c>
      <c r="B192" s="160">
        <f>'[2]AFORO-Boy.-Calle 69B'!D205</f>
        <v>715</v>
      </c>
      <c r="C192" s="229"/>
      <c r="D192" s="158">
        <f>SUM('Movimiento Ori-Occ'!D11+'Movimiento Ori-Occ'!D71+'Movimiento Ori-Occ'!D131+'Movimiento Ori-Occ'!D191)</f>
        <v>38</v>
      </c>
      <c r="E192" s="158">
        <f>SUM('Movimiento Ori-Occ'!E11+'Movimiento Ori-Occ'!E71+'Movimiento Ori-Occ'!E131+'Movimiento Ori-Occ'!E191)</f>
        <v>2</v>
      </c>
      <c r="F192" s="158">
        <f>SUM('Movimiento Ori-Occ'!F11+'Movimiento Ori-Occ'!F71+'Movimiento Ori-Occ'!F131+'Movimiento Ori-Occ'!F191)</f>
        <v>5</v>
      </c>
      <c r="G192" s="158">
        <f>SUM('Movimiento Ori-Occ'!G11+'Movimiento Ori-Occ'!G71+'Movimiento Ori-Occ'!G131+'Movimiento Ori-Occ'!G191)</f>
        <v>47</v>
      </c>
      <c r="H192" s="158">
        <f t="shared" si="23"/>
        <v>92</v>
      </c>
      <c r="I192" s="158">
        <f>D192*'[2]AFORO-Boy.-Calle 69B'!$C$3</f>
        <v>38</v>
      </c>
      <c r="J192" s="158">
        <f>E192*'[2]AFORO-Boy.-Calle 69B'!$C$5</f>
        <v>4</v>
      </c>
      <c r="K192" s="158">
        <f>F192*'[2]AFORO-Boy.-Calle 69B'!$C$9</f>
        <v>12.5</v>
      </c>
      <c r="L192" s="158">
        <f>G192*'[2]AFORO-Boy.-Calle 69B'!$C$11</f>
        <v>23.5</v>
      </c>
      <c r="M192" s="158">
        <f t="shared" si="24"/>
        <v>78</v>
      </c>
      <c r="N192" s="158">
        <f t="shared" si="25"/>
        <v>313</v>
      </c>
      <c r="O192" s="159">
        <f t="shared" si="26"/>
        <v>79</v>
      </c>
      <c r="P192" s="160">
        <f t="shared" si="27"/>
        <v>700</v>
      </c>
      <c r="Q192" s="160">
        <f t="shared" si="28"/>
        <v>800</v>
      </c>
      <c r="R192" s="161">
        <f t="shared" si="29"/>
        <v>1.52375E-6</v>
      </c>
      <c r="S192" s="143">
        <f t="shared" si="30"/>
        <v>152.375</v>
      </c>
      <c r="T192" s="130">
        <f t="shared" si="31"/>
        <v>112.79166666666667</v>
      </c>
    </row>
    <row r="193" spans="1:20" x14ac:dyDescent="0.25">
      <c r="A193" s="160">
        <f>'[2]AFORO-Boy.-Calle 69B'!C206</f>
        <v>715</v>
      </c>
      <c r="B193" s="160">
        <f>'[2]AFORO-Boy.-Calle 69B'!D206</f>
        <v>730</v>
      </c>
      <c r="C193" s="229"/>
      <c r="D193" s="158">
        <f>SUM('Movimiento Ori-Occ'!D12+'Movimiento Ori-Occ'!D72+'Movimiento Ori-Occ'!D132+'Movimiento Ori-Occ'!D192)</f>
        <v>47</v>
      </c>
      <c r="E193" s="158">
        <f>SUM('Movimiento Ori-Occ'!E12+'Movimiento Ori-Occ'!E72+'Movimiento Ori-Occ'!E132+'Movimiento Ori-Occ'!E192)</f>
        <v>1</v>
      </c>
      <c r="F193" s="158">
        <f>SUM('Movimiento Ori-Occ'!F12+'Movimiento Ori-Occ'!F72+'Movimiento Ori-Occ'!F132+'Movimiento Ori-Occ'!F192)</f>
        <v>4</v>
      </c>
      <c r="G193" s="158">
        <f>SUM('Movimiento Ori-Occ'!G12+'Movimiento Ori-Occ'!G72+'Movimiento Ori-Occ'!G132+'Movimiento Ori-Occ'!G192)</f>
        <v>40</v>
      </c>
      <c r="H193" s="158">
        <f t="shared" si="23"/>
        <v>92</v>
      </c>
      <c r="I193" s="158">
        <f>D193*'[2]AFORO-Boy.-Calle 69B'!$C$3</f>
        <v>47</v>
      </c>
      <c r="J193" s="158">
        <f>E193*'[2]AFORO-Boy.-Calle 69B'!$C$5</f>
        <v>2</v>
      </c>
      <c r="K193" s="158">
        <f>F193*'[2]AFORO-Boy.-Calle 69B'!$C$9</f>
        <v>10</v>
      </c>
      <c r="L193" s="158">
        <f>G193*'[2]AFORO-Boy.-Calle 69B'!$C$11</f>
        <v>20</v>
      </c>
      <c r="M193" s="158">
        <f t="shared" si="24"/>
        <v>79</v>
      </c>
      <c r="N193" s="158">
        <f t="shared" si="25"/>
        <v>333.5</v>
      </c>
      <c r="O193" s="159">
        <f t="shared" si="26"/>
        <v>98.5</v>
      </c>
      <c r="P193" s="160">
        <f t="shared" si="27"/>
        <v>715</v>
      </c>
      <c r="Q193" s="160">
        <f t="shared" si="28"/>
        <v>815</v>
      </c>
      <c r="R193" s="161">
        <f t="shared" si="29"/>
        <v>1.52375E-6</v>
      </c>
      <c r="S193" s="143">
        <f t="shared" si="30"/>
        <v>152.375</v>
      </c>
      <c r="T193" s="130">
        <f t="shared" si="31"/>
        <v>112.79166666666667</v>
      </c>
    </row>
    <row r="194" spans="1:20" x14ac:dyDescent="0.25">
      <c r="A194" s="160">
        <f>'[2]AFORO-Boy.-Calle 69B'!C207</f>
        <v>730</v>
      </c>
      <c r="B194" s="160">
        <f>'[2]AFORO-Boy.-Calle 69B'!D207</f>
        <v>745</v>
      </c>
      <c r="C194" s="229"/>
      <c r="D194" s="158">
        <f>SUM('Movimiento Ori-Occ'!D13+'Movimiento Ori-Occ'!D73+'Movimiento Ori-Occ'!D133+'Movimiento Ori-Occ'!D193)</f>
        <v>43</v>
      </c>
      <c r="E194" s="158">
        <f>SUM('Movimiento Ori-Occ'!E13+'Movimiento Ori-Occ'!E73+'Movimiento Ori-Occ'!E133+'Movimiento Ori-Occ'!E193)</f>
        <v>3</v>
      </c>
      <c r="F194" s="158">
        <f>SUM('Movimiento Ori-Occ'!F13+'Movimiento Ori-Occ'!F73+'Movimiento Ori-Occ'!F133+'Movimiento Ori-Occ'!F193)</f>
        <v>8</v>
      </c>
      <c r="G194" s="158">
        <f>SUM('Movimiento Ori-Occ'!G13+'Movimiento Ori-Occ'!G73+'Movimiento Ori-Occ'!G133+'Movimiento Ori-Occ'!G193)</f>
        <v>19</v>
      </c>
      <c r="H194" s="158">
        <f t="shared" si="23"/>
        <v>73</v>
      </c>
      <c r="I194" s="158">
        <f>D194*'[2]AFORO-Boy.-Calle 69B'!$C$3</f>
        <v>43</v>
      </c>
      <c r="J194" s="158">
        <f>E194*'[2]AFORO-Boy.-Calle 69B'!$C$5</f>
        <v>6</v>
      </c>
      <c r="K194" s="158">
        <f>F194*'[2]AFORO-Boy.-Calle 69B'!$C$9</f>
        <v>20</v>
      </c>
      <c r="L194" s="158">
        <f>G194*'[2]AFORO-Boy.-Calle 69B'!$C$11</f>
        <v>9.5</v>
      </c>
      <c r="M194" s="158">
        <f t="shared" si="24"/>
        <v>78.5</v>
      </c>
      <c r="N194" s="158">
        <f t="shared" si="25"/>
        <v>380.5</v>
      </c>
      <c r="O194" s="159">
        <f t="shared" si="26"/>
        <v>126</v>
      </c>
      <c r="P194" s="160">
        <f t="shared" si="27"/>
        <v>730</v>
      </c>
      <c r="Q194" s="160">
        <f t="shared" si="28"/>
        <v>830</v>
      </c>
      <c r="R194" s="161">
        <f t="shared" si="29"/>
        <v>1.52375E-6</v>
      </c>
      <c r="S194" s="143">
        <f t="shared" si="30"/>
        <v>152.375</v>
      </c>
      <c r="T194" s="130">
        <f t="shared" si="31"/>
        <v>112.79166666666667</v>
      </c>
    </row>
    <row r="195" spans="1:20" x14ac:dyDescent="0.25">
      <c r="A195" s="160">
        <f>'[2]AFORO-Boy.-Calle 69B'!C208</f>
        <v>745</v>
      </c>
      <c r="B195" s="160">
        <f>'[2]AFORO-Boy.-Calle 69B'!D208</f>
        <v>800</v>
      </c>
      <c r="C195" s="229"/>
      <c r="D195" s="158">
        <f>SUM('Movimiento Ori-Occ'!D14+'Movimiento Ori-Occ'!D74+'Movimiento Ori-Occ'!D134+'Movimiento Ori-Occ'!D194)</f>
        <v>51</v>
      </c>
      <c r="E195" s="158">
        <f>SUM('Movimiento Ori-Occ'!E14+'Movimiento Ori-Occ'!E74+'Movimiento Ori-Occ'!E134+'Movimiento Ori-Occ'!E194)</f>
        <v>1</v>
      </c>
      <c r="F195" s="158">
        <f>SUM('Movimiento Ori-Occ'!F14+'Movimiento Ori-Occ'!F74+'Movimiento Ori-Occ'!F134+'Movimiento Ori-Occ'!F194)</f>
        <v>7</v>
      </c>
      <c r="G195" s="158">
        <f>SUM('Movimiento Ori-Occ'!G14+'Movimiento Ori-Occ'!G74+'Movimiento Ori-Occ'!G134+'Movimiento Ori-Occ'!G194)</f>
        <v>14</v>
      </c>
      <c r="H195" s="158">
        <f t="shared" si="23"/>
        <v>73</v>
      </c>
      <c r="I195" s="158">
        <f>D195*'[2]AFORO-Boy.-Calle 69B'!$C$3</f>
        <v>51</v>
      </c>
      <c r="J195" s="158">
        <f>E195*'[2]AFORO-Boy.-Calle 69B'!$C$5</f>
        <v>2</v>
      </c>
      <c r="K195" s="158">
        <f>F195*'[2]AFORO-Boy.-Calle 69B'!$C$9</f>
        <v>17.5</v>
      </c>
      <c r="L195" s="158">
        <f>G195*'[2]AFORO-Boy.-Calle 69B'!$C$11</f>
        <v>7</v>
      </c>
      <c r="M195" s="158">
        <f t="shared" si="24"/>
        <v>77.5</v>
      </c>
      <c r="N195" s="158">
        <f t="shared" si="25"/>
        <v>403.5</v>
      </c>
      <c r="O195" s="159">
        <f t="shared" si="26"/>
        <v>126</v>
      </c>
      <c r="P195" s="160">
        <f t="shared" si="27"/>
        <v>745</v>
      </c>
      <c r="Q195" s="160">
        <f t="shared" si="28"/>
        <v>845</v>
      </c>
      <c r="R195" s="161">
        <f t="shared" si="29"/>
        <v>1.52375E-6</v>
      </c>
      <c r="S195" s="143">
        <f t="shared" si="30"/>
        <v>152.375</v>
      </c>
      <c r="T195" s="130">
        <f t="shared" si="31"/>
        <v>112.79166666666667</v>
      </c>
    </row>
    <row r="196" spans="1:20" x14ac:dyDescent="0.25">
      <c r="A196" s="160">
        <f>'[2]AFORO-Boy.-Calle 69B'!C209</f>
        <v>800</v>
      </c>
      <c r="B196" s="160">
        <f>'[2]AFORO-Boy.-Calle 69B'!D209</f>
        <v>815</v>
      </c>
      <c r="C196" s="229"/>
      <c r="D196" s="158">
        <f>SUM('Movimiento Ori-Occ'!D15+'Movimiento Ori-Occ'!D75+'Movimiento Ori-Occ'!D135+'Movimiento Ori-Occ'!D195)</f>
        <v>52</v>
      </c>
      <c r="E196" s="158">
        <f>SUM('Movimiento Ori-Occ'!E15+'Movimiento Ori-Occ'!E75+'Movimiento Ori-Occ'!E135+'Movimiento Ori-Occ'!E195)</f>
        <v>3</v>
      </c>
      <c r="F196" s="158">
        <f>SUM('Movimiento Ori-Occ'!F15+'Movimiento Ori-Occ'!F75+'Movimiento Ori-Occ'!F135+'Movimiento Ori-Occ'!F195)</f>
        <v>12</v>
      </c>
      <c r="G196" s="158">
        <f>SUM('Movimiento Ori-Occ'!G15+'Movimiento Ori-Occ'!G75+'Movimiento Ori-Occ'!G135+'Movimiento Ori-Occ'!G195)</f>
        <v>21</v>
      </c>
      <c r="H196" s="158">
        <f t="shared" si="23"/>
        <v>88</v>
      </c>
      <c r="I196" s="158">
        <f>D196*'[2]AFORO-Boy.-Calle 69B'!$C$3</f>
        <v>52</v>
      </c>
      <c r="J196" s="158">
        <f>E196*'[2]AFORO-Boy.-Calle 69B'!$C$5</f>
        <v>6</v>
      </c>
      <c r="K196" s="158">
        <f>F196*'[2]AFORO-Boy.-Calle 69B'!$C$9</f>
        <v>30</v>
      </c>
      <c r="L196" s="158">
        <f>G196*'[2]AFORO-Boy.-Calle 69B'!$C$11</f>
        <v>10.5</v>
      </c>
      <c r="M196" s="158">
        <f t="shared" si="24"/>
        <v>98.5</v>
      </c>
      <c r="N196" s="158">
        <f t="shared" si="25"/>
        <v>441</v>
      </c>
      <c r="O196" s="159">
        <f t="shared" si="26"/>
        <v>126</v>
      </c>
      <c r="P196" s="160">
        <f t="shared" si="27"/>
        <v>800</v>
      </c>
      <c r="Q196" s="160">
        <f t="shared" si="28"/>
        <v>900</v>
      </c>
      <c r="R196" s="161">
        <f t="shared" si="29"/>
        <v>1.52375E-6</v>
      </c>
      <c r="S196" s="143">
        <f t="shared" si="30"/>
        <v>152.375</v>
      </c>
      <c r="T196" s="130">
        <f t="shared" si="31"/>
        <v>112.79166666666667</v>
      </c>
    </row>
    <row r="197" spans="1:20" x14ac:dyDescent="0.25">
      <c r="A197" s="160">
        <f>'[2]AFORO-Boy.-Calle 69B'!C210</f>
        <v>815</v>
      </c>
      <c r="B197" s="160">
        <f>'[2]AFORO-Boy.-Calle 69B'!D210</f>
        <v>830</v>
      </c>
      <c r="C197" s="229"/>
      <c r="D197" s="158">
        <f>SUM('Movimiento Ori-Occ'!D16+'Movimiento Ori-Occ'!D76+'Movimiento Ori-Occ'!D136+'Movimiento Ori-Occ'!D196)</f>
        <v>64</v>
      </c>
      <c r="E197" s="158">
        <f>SUM('Movimiento Ori-Occ'!E16+'Movimiento Ori-Occ'!E76+'Movimiento Ori-Occ'!E136+'Movimiento Ori-Occ'!E196)</f>
        <v>2</v>
      </c>
      <c r="F197" s="158">
        <f>SUM('Movimiento Ori-Occ'!F16+'Movimiento Ori-Occ'!F76+'Movimiento Ori-Occ'!F136+'Movimiento Ori-Occ'!F196)</f>
        <v>16</v>
      </c>
      <c r="G197" s="158">
        <f>SUM('Movimiento Ori-Occ'!G16+'Movimiento Ori-Occ'!G76+'Movimiento Ori-Occ'!G136+'Movimiento Ori-Occ'!G196)</f>
        <v>36</v>
      </c>
      <c r="H197" s="158">
        <f t="shared" ref="H197:H243" si="32">SUM(D197:G197)</f>
        <v>118</v>
      </c>
      <c r="I197" s="158">
        <f>D197*'[2]AFORO-Boy.-Calle 69B'!$C$3</f>
        <v>64</v>
      </c>
      <c r="J197" s="158">
        <f>E197*'[2]AFORO-Boy.-Calle 69B'!$C$5</f>
        <v>4</v>
      </c>
      <c r="K197" s="158">
        <f>F197*'[2]AFORO-Boy.-Calle 69B'!$C$9</f>
        <v>40</v>
      </c>
      <c r="L197" s="158">
        <f>G197*'[2]AFORO-Boy.-Calle 69B'!$C$11</f>
        <v>18</v>
      </c>
      <c r="M197" s="158">
        <f t="shared" ref="M197:M243" si="33">SUM(I197:L197)</f>
        <v>126</v>
      </c>
      <c r="N197" s="158">
        <f t="shared" ref="N197:N240" si="34">SUM(M197:M200)</f>
        <v>467</v>
      </c>
      <c r="O197" s="159">
        <f t="shared" ref="O197:O240" si="35">IF(SUM(M197:M200)=N197,MAX(M197:M200)," ")</f>
        <v>126</v>
      </c>
      <c r="P197" s="160">
        <f t="shared" ref="P197:P240" si="36">IF(N197=SUM(M197:M200),A197)</f>
        <v>815</v>
      </c>
      <c r="Q197" s="160">
        <f t="shared" si="28"/>
        <v>915</v>
      </c>
      <c r="R197" s="161">
        <f t="shared" si="29"/>
        <v>1.52375E-6</v>
      </c>
      <c r="S197" s="143">
        <f t="shared" si="30"/>
        <v>152.375</v>
      </c>
      <c r="T197" s="130">
        <f t="shared" si="31"/>
        <v>112.79166666666667</v>
      </c>
    </row>
    <row r="198" spans="1:20" x14ac:dyDescent="0.25">
      <c r="A198" s="160">
        <f>'[2]AFORO-Boy.-Calle 69B'!C211</f>
        <v>830</v>
      </c>
      <c r="B198" s="160">
        <f>'[2]AFORO-Boy.-Calle 69B'!D211</f>
        <v>845</v>
      </c>
      <c r="C198" s="229"/>
      <c r="D198" s="158">
        <f>SUM('Movimiento Ori-Occ'!D17+'Movimiento Ori-Occ'!D77+'Movimiento Ori-Occ'!D137+'Movimiento Ori-Occ'!D197)</f>
        <v>52</v>
      </c>
      <c r="E198" s="158">
        <f>SUM('Movimiento Ori-Occ'!E17+'Movimiento Ori-Occ'!E77+'Movimiento Ori-Occ'!E137+'Movimiento Ori-Occ'!E197)</f>
        <v>3</v>
      </c>
      <c r="F198" s="158">
        <f>SUM('Movimiento Ori-Occ'!F17+'Movimiento Ori-Occ'!F77+'Movimiento Ori-Occ'!F137+'Movimiento Ori-Occ'!F197)</f>
        <v>12</v>
      </c>
      <c r="G198" s="158">
        <f>SUM('Movimiento Ori-Occ'!G17+'Movimiento Ori-Occ'!G77+'Movimiento Ori-Occ'!G137+'Movimiento Ori-Occ'!G197)</f>
        <v>27</v>
      </c>
      <c r="H198" s="158">
        <f t="shared" si="32"/>
        <v>94</v>
      </c>
      <c r="I198" s="158">
        <f>D198*'[2]AFORO-Boy.-Calle 69B'!$C$3</f>
        <v>52</v>
      </c>
      <c r="J198" s="158">
        <f>E198*'[2]AFORO-Boy.-Calle 69B'!$C$5</f>
        <v>6</v>
      </c>
      <c r="K198" s="158">
        <f>F198*'[2]AFORO-Boy.-Calle 69B'!$C$9</f>
        <v>30</v>
      </c>
      <c r="L198" s="158">
        <f>G198*'[2]AFORO-Boy.-Calle 69B'!$C$11</f>
        <v>13.5</v>
      </c>
      <c r="M198" s="158">
        <f t="shared" si="33"/>
        <v>101.5</v>
      </c>
      <c r="N198" s="158">
        <f t="shared" si="34"/>
        <v>449.5</v>
      </c>
      <c r="O198" s="159">
        <f t="shared" si="35"/>
        <v>124.5</v>
      </c>
      <c r="P198" s="160">
        <f t="shared" si="36"/>
        <v>830</v>
      </c>
      <c r="Q198" s="160">
        <f t="shared" si="28"/>
        <v>930</v>
      </c>
      <c r="R198" s="161">
        <f t="shared" si="29"/>
        <v>1.52375E-6</v>
      </c>
      <c r="S198" s="143">
        <f t="shared" si="30"/>
        <v>152.375</v>
      </c>
      <c r="T198" s="130">
        <f t="shared" si="31"/>
        <v>112.79166666666667</v>
      </c>
    </row>
    <row r="199" spans="1:20" x14ac:dyDescent="0.25">
      <c r="A199" s="160">
        <f>'[2]AFORO-Boy.-Calle 69B'!C212</f>
        <v>845</v>
      </c>
      <c r="B199" s="160">
        <f>'[2]AFORO-Boy.-Calle 69B'!D212</f>
        <v>900</v>
      </c>
      <c r="C199" s="229"/>
      <c r="D199" s="158">
        <f>SUM('Movimiento Ori-Occ'!D18+'Movimiento Ori-Occ'!D78+'Movimiento Ori-Occ'!D138+'Movimiento Ori-Occ'!D198)</f>
        <v>73</v>
      </c>
      <c r="E199" s="158">
        <f>SUM('Movimiento Ori-Occ'!E18+'Movimiento Ori-Occ'!E78+'Movimiento Ori-Occ'!E138+'Movimiento Ori-Occ'!E198)</f>
        <v>2</v>
      </c>
      <c r="F199" s="158">
        <f>SUM('Movimiento Ori-Occ'!F18+'Movimiento Ori-Occ'!F78+'Movimiento Ori-Occ'!F138+'Movimiento Ori-Occ'!F198)</f>
        <v>11</v>
      </c>
      <c r="G199" s="158">
        <f>SUM('Movimiento Ori-Occ'!G18+'Movimiento Ori-Occ'!G78+'Movimiento Ori-Occ'!G138+'Movimiento Ori-Occ'!G198)</f>
        <v>21</v>
      </c>
      <c r="H199" s="158">
        <f t="shared" si="32"/>
        <v>107</v>
      </c>
      <c r="I199" s="158">
        <f>D199*'[2]AFORO-Boy.-Calle 69B'!$C$3</f>
        <v>73</v>
      </c>
      <c r="J199" s="158">
        <f>E199*'[2]AFORO-Boy.-Calle 69B'!$C$5</f>
        <v>4</v>
      </c>
      <c r="K199" s="158">
        <f>F199*'[2]AFORO-Boy.-Calle 69B'!$C$9</f>
        <v>27.5</v>
      </c>
      <c r="L199" s="158">
        <f>G199*'[2]AFORO-Boy.-Calle 69B'!$C$11</f>
        <v>10.5</v>
      </c>
      <c r="M199" s="158">
        <f t="shared" si="33"/>
        <v>115</v>
      </c>
      <c r="N199" s="158">
        <f t="shared" si="34"/>
        <v>486.5</v>
      </c>
      <c r="O199" s="159">
        <f t="shared" si="35"/>
        <v>138.5</v>
      </c>
      <c r="P199" s="160">
        <f t="shared" si="36"/>
        <v>845</v>
      </c>
      <c r="Q199" s="160">
        <f t="shared" si="28"/>
        <v>945</v>
      </c>
      <c r="R199" s="161">
        <f t="shared" si="29"/>
        <v>1.52375E-6</v>
      </c>
      <c r="S199" s="143">
        <f t="shared" si="30"/>
        <v>152.375</v>
      </c>
      <c r="T199" s="130">
        <f t="shared" si="31"/>
        <v>112.79166666666667</v>
      </c>
    </row>
    <row r="200" spans="1:20" x14ac:dyDescent="0.25">
      <c r="A200" s="160">
        <f>'[2]AFORO-Boy.-Calle 69B'!C213</f>
        <v>900</v>
      </c>
      <c r="B200" s="160">
        <f>'[2]AFORO-Boy.-Calle 69B'!D213</f>
        <v>915</v>
      </c>
      <c r="C200" s="229"/>
      <c r="D200" s="158">
        <f>SUM('Movimiento Ori-Occ'!D19+'Movimiento Ori-Occ'!D79+'Movimiento Ori-Occ'!D139+'Movimiento Ori-Occ'!D199)</f>
        <v>66</v>
      </c>
      <c r="E200" s="158">
        <f>SUM('Movimiento Ori-Occ'!E19+'Movimiento Ori-Occ'!E79+'Movimiento Ori-Occ'!E139+'Movimiento Ori-Occ'!E199)</f>
        <v>7</v>
      </c>
      <c r="F200" s="158">
        <f>SUM('Movimiento Ori-Occ'!F19+'Movimiento Ori-Occ'!F79+'Movimiento Ori-Occ'!F139+'Movimiento Ori-Occ'!F199)</f>
        <v>13</v>
      </c>
      <c r="G200" s="158">
        <f>SUM('Movimiento Ori-Occ'!G19+'Movimiento Ori-Occ'!G79+'Movimiento Ori-Occ'!G139+'Movimiento Ori-Occ'!G199)</f>
        <v>24</v>
      </c>
      <c r="H200" s="158">
        <f t="shared" si="32"/>
        <v>110</v>
      </c>
      <c r="I200" s="158">
        <f>D200*'[2]AFORO-Boy.-Calle 69B'!$C$3</f>
        <v>66</v>
      </c>
      <c r="J200" s="158">
        <f>E200*'[2]AFORO-Boy.-Calle 69B'!$C$5</f>
        <v>14</v>
      </c>
      <c r="K200" s="158">
        <f>F200*'[2]AFORO-Boy.-Calle 69B'!$C$9</f>
        <v>32.5</v>
      </c>
      <c r="L200" s="158">
        <f>G200*'[2]AFORO-Boy.-Calle 69B'!$C$11</f>
        <v>12</v>
      </c>
      <c r="M200" s="158">
        <f t="shared" si="33"/>
        <v>124.5</v>
      </c>
      <c r="N200" s="158">
        <f t="shared" si="34"/>
        <v>473.5</v>
      </c>
      <c r="O200" s="159">
        <f t="shared" si="35"/>
        <v>138.5</v>
      </c>
      <c r="P200" s="160">
        <f t="shared" si="36"/>
        <v>900</v>
      </c>
      <c r="Q200" s="160">
        <f t="shared" si="28"/>
        <v>1000</v>
      </c>
      <c r="R200" s="161">
        <f t="shared" si="29"/>
        <v>1.52375E-6</v>
      </c>
      <c r="S200" s="143">
        <f t="shared" si="30"/>
        <v>152.375</v>
      </c>
      <c r="T200" s="130">
        <f t="shared" si="31"/>
        <v>112.79166666666667</v>
      </c>
    </row>
    <row r="201" spans="1:20" x14ac:dyDescent="0.25">
      <c r="A201" s="160">
        <f>'[2]AFORO-Boy.-Calle 69B'!C214</f>
        <v>915</v>
      </c>
      <c r="B201" s="160">
        <f>'[2]AFORO-Boy.-Calle 69B'!D214</f>
        <v>930</v>
      </c>
      <c r="C201" s="229"/>
      <c r="D201" s="158">
        <f>SUM('Movimiento Ori-Occ'!D20+'Movimiento Ori-Occ'!D80+'Movimiento Ori-Occ'!D140+'Movimiento Ori-Occ'!D200)</f>
        <v>55</v>
      </c>
      <c r="E201" s="158">
        <f>SUM('Movimiento Ori-Occ'!E20+'Movimiento Ori-Occ'!E80+'Movimiento Ori-Occ'!E140+'Movimiento Ori-Occ'!E200)</f>
        <v>6</v>
      </c>
      <c r="F201" s="158">
        <f>SUM('Movimiento Ori-Occ'!F20+'Movimiento Ori-Occ'!F80+'Movimiento Ori-Occ'!F140+'Movimiento Ori-Occ'!F200)</f>
        <v>10</v>
      </c>
      <c r="G201" s="158">
        <f>SUM('Movimiento Ori-Occ'!G20+'Movimiento Ori-Occ'!G80+'Movimiento Ori-Occ'!G140+'Movimiento Ori-Occ'!G200)</f>
        <v>33</v>
      </c>
      <c r="H201" s="158">
        <f t="shared" si="32"/>
        <v>104</v>
      </c>
      <c r="I201" s="158">
        <f>D201*'[2]AFORO-Boy.-Calle 69B'!$C$3</f>
        <v>55</v>
      </c>
      <c r="J201" s="158">
        <f>E201*'[2]AFORO-Boy.-Calle 69B'!$C$5</f>
        <v>12</v>
      </c>
      <c r="K201" s="158">
        <f>F201*'[2]AFORO-Boy.-Calle 69B'!$C$9</f>
        <v>25</v>
      </c>
      <c r="L201" s="158">
        <f>G201*'[2]AFORO-Boy.-Calle 69B'!$C$11</f>
        <v>16.5</v>
      </c>
      <c r="M201" s="158">
        <f t="shared" si="33"/>
        <v>108.5</v>
      </c>
      <c r="N201" s="158">
        <f t="shared" si="34"/>
        <v>451.5</v>
      </c>
      <c r="O201" s="159">
        <f t="shared" si="35"/>
        <v>138.5</v>
      </c>
      <c r="P201" s="160">
        <f t="shared" si="36"/>
        <v>915</v>
      </c>
      <c r="Q201" s="160">
        <f t="shared" si="28"/>
        <v>1015</v>
      </c>
      <c r="R201" s="161">
        <f t="shared" si="29"/>
        <v>1.52375E-6</v>
      </c>
      <c r="S201" s="143">
        <f t="shared" si="30"/>
        <v>152.375</v>
      </c>
      <c r="T201" s="130">
        <f t="shared" si="31"/>
        <v>112.79166666666667</v>
      </c>
    </row>
    <row r="202" spans="1:20" x14ac:dyDescent="0.25">
      <c r="A202" s="160">
        <f>'[2]AFORO-Boy.-Calle 69B'!C215</f>
        <v>930</v>
      </c>
      <c r="B202" s="160">
        <f>'[2]AFORO-Boy.-Calle 69B'!D215</f>
        <v>945</v>
      </c>
      <c r="C202" s="229"/>
      <c r="D202" s="158">
        <f>SUM('Movimiento Ori-Occ'!D21+'Movimiento Ori-Occ'!D81+'Movimiento Ori-Occ'!D141+'Movimiento Ori-Occ'!D201)</f>
        <v>71</v>
      </c>
      <c r="E202" s="158">
        <f>SUM('Movimiento Ori-Occ'!E21+'Movimiento Ori-Occ'!E81+'Movimiento Ori-Occ'!E141+'Movimiento Ori-Occ'!E201)</f>
        <v>2</v>
      </c>
      <c r="F202" s="158">
        <f>SUM('Movimiento Ori-Occ'!F21+'Movimiento Ori-Occ'!F81+'Movimiento Ori-Occ'!F141+'Movimiento Ori-Occ'!F201)</f>
        <v>18</v>
      </c>
      <c r="G202" s="158">
        <f>SUM('Movimiento Ori-Occ'!G21+'Movimiento Ori-Occ'!G81+'Movimiento Ori-Occ'!G141+'Movimiento Ori-Occ'!G201)</f>
        <v>37</v>
      </c>
      <c r="H202" s="158">
        <f t="shared" si="32"/>
        <v>128</v>
      </c>
      <c r="I202" s="158">
        <f>D202*'[2]AFORO-Boy.-Calle 69B'!$C$3</f>
        <v>71</v>
      </c>
      <c r="J202" s="158">
        <f>E202*'[2]AFORO-Boy.-Calle 69B'!$C$5</f>
        <v>4</v>
      </c>
      <c r="K202" s="158">
        <f>F202*'[2]AFORO-Boy.-Calle 69B'!$C$9</f>
        <v>45</v>
      </c>
      <c r="L202" s="158">
        <f>G202*'[2]AFORO-Boy.-Calle 69B'!$C$11</f>
        <v>18.5</v>
      </c>
      <c r="M202" s="158">
        <f t="shared" si="33"/>
        <v>138.5</v>
      </c>
      <c r="N202" s="158">
        <f t="shared" si="34"/>
        <v>471</v>
      </c>
      <c r="O202" s="159">
        <f t="shared" si="35"/>
        <v>138.5</v>
      </c>
      <c r="P202" s="160">
        <f t="shared" si="36"/>
        <v>930</v>
      </c>
      <c r="Q202" s="160">
        <f t="shared" si="28"/>
        <v>1030</v>
      </c>
      <c r="R202" s="161">
        <f t="shared" si="29"/>
        <v>1.52375E-6</v>
      </c>
      <c r="S202" s="143">
        <f t="shared" si="30"/>
        <v>152.375</v>
      </c>
      <c r="T202" s="130">
        <f t="shared" si="31"/>
        <v>112.79166666666667</v>
      </c>
    </row>
    <row r="203" spans="1:20" x14ac:dyDescent="0.25">
      <c r="A203" s="160">
        <f>'[2]AFORO-Boy.-Calle 69B'!C216</f>
        <v>945</v>
      </c>
      <c r="B203" s="160">
        <f>'[2]AFORO-Boy.-Calle 69B'!D216</f>
        <v>1000</v>
      </c>
      <c r="C203" s="229"/>
      <c r="D203" s="158">
        <f>SUM('Movimiento Ori-Occ'!D22+'Movimiento Ori-Occ'!D82+'Movimiento Ori-Occ'!D142+'Movimiento Ori-Occ'!D202)</f>
        <v>50</v>
      </c>
      <c r="E203" s="158">
        <f>SUM('Movimiento Ori-Occ'!E22+'Movimiento Ori-Occ'!E82+'Movimiento Ori-Occ'!E142+'Movimiento Ori-Occ'!E202)</f>
        <v>5</v>
      </c>
      <c r="F203" s="158">
        <f>SUM('Movimiento Ori-Occ'!F22+'Movimiento Ori-Occ'!F82+'Movimiento Ori-Occ'!F142+'Movimiento Ori-Occ'!F202)</f>
        <v>11</v>
      </c>
      <c r="G203" s="158">
        <f>SUM('Movimiento Ori-Occ'!G22+'Movimiento Ori-Occ'!G82+'Movimiento Ori-Occ'!G142+'Movimiento Ori-Occ'!G202)</f>
        <v>29</v>
      </c>
      <c r="H203" s="158">
        <f t="shared" si="32"/>
        <v>95</v>
      </c>
      <c r="I203" s="158">
        <f>D203*'[2]AFORO-Boy.-Calle 69B'!$C$3</f>
        <v>50</v>
      </c>
      <c r="J203" s="158">
        <f>E203*'[2]AFORO-Boy.-Calle 69B'!$C$5</f>
        <v>10</v>
      </c>
      <c r="K203" s="158">
        <f>F203*'[2]AFORO-Boy.-Calle 69B'!$C$9</f>
        <v>27.5</v>
      </c>
      <c r="L203" s="158">
        <f>G203*'[2]AFORO-Boy.-Calle 69B'!$C$11</f>
        <v>14.5</v>
      </c>
      <c r="M203" s="158">
        <f t="shared" si="33"/>
        <v>102</v>
      </c>
      <c r="N203" s="158">
        <f t="shared" si="34"/>
        <v>435.5</v>
      </c>
      <c r="O203" s="159">
        <f t="shared" si="35"/>
        <v>128</v>
      </c>
      <c r="P203" s="160">
        <f t="shared" si="36"/>
        <v>945</v>
      </c>
      <c r="Q203" s="160">
        <f t="shared" si="28"/>
        <v>1045</v>
      </c>
      <c r="R203" s="161">
        <f t="shared" si="29"/>
        <v>1.52375E-6</v>
      </c>
      <c r="S203" s="143">
        <f t="shared" si="30"/>
        <v>152.375</v>
      </c>
      <c r="T203" s="130">
        <f t="shared" si="31"/>
        <v>112.79166666666667</v>
      </c>
    </row>
    <row r="204" spans="1:20" x14ac:dyDescent="0.25">
      <c r="A204" s="160">
        <f>'[2]AFORO-Boy.-Calle 69B'!C217</f>
        <v>1000</v>
      </c>
      <c r="B204" s="160">
        <f>'[2]AFORO-Boy.-Calle 69B'!D217</f>
        <v>1015</v>
      </c>
      <c r="C204" s="229"/>
      <c r="D204" s="158">
        <f>SUM('Movimiento Ori-Occ'!D23+'Movimiento Ori-Occ'!D83+'Movimiento Ori-Occ'!D143+'Movimiento Ori-Occ'!D203)</f>
        <v>52</v>
      </c>
      <c r="E204" s="158">
        <f>SUM('Movimiento Ori-Occ'!E23+'Movimiento Ori-Occ'!E83+'Movimiento Ori-Occ'!E143+'Movimiento Ori-Occ'!E203)</f>
        <v>1</v>
      </c>
      <c r="F204" s="158">
        <f>SUM('Movimiento Ori-Occ'!F23+'Movimiento Ori-Occ'!F83+'Movimiento Ori-Occ'!F143+'Movimiento Ori-Occ'!F203)</f>
        <v>14</v>
      </c>
      <c r="G204" s="158">
        <f>SUM('Movimiento Ori-Occ'!G23+'Movimiento Ori-Occ'!G83+'Movimiento Ori-Occ'!G143+'Movimiento Ori-Occ'!G203)</f>
        <v>27</v>
      </c>
      <c r="H204" s="158">
        <f t="shared" si="32"/>
        <v>94</v>
      </c>
      <c r="I204" s="158">
        <f>D204*'[2]AFORO-Boy.-Calle 69B'!$C$3</f>
        <v>52</v>
      </c>
      <c r="J204" s="158">
        <f>E204*'[2]AFORO-Boy.-Calle 69B'!$C$5</f>
        <v>2</v>
      </c>
      <c r="K204" s="158">
        <f>F204*'[2]AFORO-Boy.-Calle 69B'!$C$9</f>
        <v>35</v>
      </c>
      <c r="L204" s="158">
        <f>G204*'[2]AFORO-Boy.-Calle 69B'!$C$11</f>
        <v>13.5</v>
      </c>
      <c r="M204" s="158">
        <f t="shared" si="33"/>
        <v>102.5</v>
      </c>
      <c r="N204" s="158">
        <f t="shared" si="34"/>
        <v>455.5</v>
      </c>
      <c r="O204" s="159">
        <f t="shared" si="35"/>
        <v>128</v>
      </c>
      <c r="P204" s="160">
        <f t="shared" si="36"/>
        <v>1000</v>
      </c>
      <c r="Q204" s="160">
        <f t="shared" si="28"/>
        <v>1100</v>
      </c>
      <c r="R204" s="161">
        <f t="shared" si="29"/>
        <v>1.52375E-6</v>
      </c>
      <c r="S204" s="143">
        <f t="shared" si="30"/>
        <v>152.375</v>
      </c>
      <c r="T204" s="130">
        <f t="shared" si="31"/>
        <v>112.79166666666667</v>
      </c>
    </row>
    <row r="205" spans="1:20" x14ac:dyDescent="0.25">
      <c r="A205" s="160">
        <f>'[2]AFORO-Boy.-Calle 69B'!C218</f>
        <v>1015</v>
      </c>
      <c r="B205" s="160">
        <f>'[2]AFORO-Boy.-Calle 69B'!D218</f>
        <v>1030</v>
      </c>
      <c r="C205" s="229"/>
      <c r="D205" s="158">
        <f>SUM('Movimiento Ori-Occ'!D24+'Movimiento Ori-Occ'!D84+'Movimiento Ori-Occ'!D144+'Movimiento Ori-Occ'!D204)</f>
        <v>63</v>
      </c>
      <c r="E205" s="158">
        <f>SUM('Movimiento Ori-Occ'!E24+'Movimiento Ori-Occ'!E84+'Movimiento Ori-Occ'!E144+'Movimiento Ori-Occ'!E204)</f>
        <v>4</v>
      </c>
      <c r="F205" s="158">
        <f>SUM('Movimiento Ori-Occ'!F24+'Movimiento Ori-Occ'!F84+'Movimiento Ori-Occ'!F144+'Movimiento Ori-Occ'!F204)</f>
        <v>16</v>
      </c>
      <c r="G205" s="158">
        <f>SUM('Movimiento Ori-Occ'!G24+'Movimiento Ori-Occ'!G84+'Movimiento Ori-Occ'!G144+'Movimiento Ori-Occ'!G204)</f>
        <v>34</v>
      </c>
      <c r="H205" s="158">
        <f t="shared" si="32"/>
        <v>117</v>
      </c>
      <c r="I205" s="158">
        <f>D205*'[2]AFORO-Boy.-Calle 69B'!$C$3</f>
        <v>63</v>
      </c>
      <c r="J205" s="158">
        <f>E205*'[2]AFORO-Boy.-Calle 69B'!$C$5</f>
        <v>8</v>
      </c>
      <c r="K205" s="158">
        <f>F205*'[2]AFORO-Boy.-Calle 69B'!$C$9</f>
        <v>40</v>
      </c>
      <c r="L205" s="158">
        <f>G205*'[2]AFORO-Boy.-Calle 69B'!$C$11</f>
        <v>17</v>
      </c>
      <c r="M205" s="158">
        <f t="shared" si="33"/>
        <v>128</v>
      </c>
      <c r="N205" s="158">
        <f t="shared" si="34"/>
        <v>494.5</v>
      </c>
      <c r="O205" s="159">
        <f t="shared" si="35"/>
        <v>141.5</v>
      </c>
      <c r="P205" s="160">
        <f t="shared" si="36"/>
        <v>1015</v>
      </c>
      <c r="Q205" s="160">
        <f t="shared" si="28"/>
        <v>1115</v>
      </c>
      <c r="R205" s="161">
        <f t="shared" si="29"/>
        <v>1.52375E-6</v>
      </c>
      <c r="S205" s="143">
        <f t="shared" si="30"/>
        <v>152.375</v>
      </c>
      <c r="T205" s="130">
        <f t="shared" si="31"/>
        <v>112.79166666666667</v>
      </c>
    </row>
    <row r="206" spans="1:20" x14ac:dyDescent="0.25">
      <c r="A206" s="160">
        <f>'[2]AFORO-Boy.-Calle 69B'!C219</f>
        <v>1030</v>
      </c>
      <c r="B206" s="160">
        <f>'[2]AFORO-Boy.-Calle 69B'!D219</f>
        <v>1045</v>
      </c>
      <c r="C206" s="229"/>
      <c r="D206" s="158">
        <f>SUM('Movimiento Ori-Occ'!D25+'Movimiento Ori-Occ'!D85+'Movimiento Ori-Occ'!D145+'Movimiento Ori-Occ'!D205)</f>
        <v>63</v>
      </c>
      <c r="E206" s="158">
        <f>SUM('Movimiento Ori-Occ'!E25+'Movimiento Ori-Occ'!E85+'Movimiento Ori-Occ'!E145+'Movimiento Ori-Occ'!E205)</f>
        <v>2</v>
      </c>
      <c r="F206" s="158">
        <f>SUM('Movimiento Ori-Occ'!F25+'Movimiento Ori-Occ'!F85+'Movimiento Ori-Occ'!F145+'Movimiento Ori-Occ'!F205)</f>
        <v>8</v>
      </c>
      <c r="G206" s="158">
        <f>SUM('Movimiento Ori-Occ'!G25+'Movimiento Ori-Occ'!G85+'Movimiento Ori-Occ'!G145+'Movimiento Ori-Occ'!G205)</f>
        <v>32</v>
      </c>
      <c r="H206" s="158">
        <f t="shared" si="32"/>
        <v>105</v>
      </c>
      <c r="I206" s="158">
        <f>D206*'[2]AFORO-Boy.-Calle 69B'!$C$3</f>
        <v>63</v>
      </c>
      <c r="J206" s="158">
        <f>E206*'[2]AFORO-Boy.-Calle 69B'!$C$5</f>
        <v>4</v>
      </c>
      <c r="K206" s="158">
        <f>F206*'[2]AFORO-Boy.-Calle 69B'!$C$9</f>
        <v>20</v>
      </c>
      <c r="L206" s="158">
        <f>G206*'[2]AFORO-Boy.-Calle 69B'!$C$11</f>
        <v>16</v>
      </c>
      <c r="M206" s="158">
        <f t="shared" si="33"/>
        <v>103</v>
      </c>
      <c r="N206" s="158">
        <f t="shared" si="34"/>
        <v>490.5</v>
      </c>
      <c r="O206" s="159">
        <f t="shared" si="35"/>
        <v>141.5</v>
      </c>
      <c r="P206" s="160">
        <f t="shared" si="36"/>
        <v>1030</v>
      </c>
      <c r="Q206" s="160">
        <f t="shared" si="28"/>
        <v>1130</v>
      </c>
      <c r="R206" s="161">
        <f t="shared" si="29"/>
        <v>1.52375E-6</v>
      </c>
      <c r="S206" s="143">
        <f t="shared" si="30"/>
        <v>152.375</v>
      </c>
      <c r="T206" s="130">
        <f t="shared" si="31"/>
        <v>112.79166666666667</v>
      </c>
    </row>
    <row r="207" spans="1:20" x14ac:dyDescent="0.25">
      <c r="A207" s="160">
        <f>'[2]AFORO-Boy.-Calle 69B'!C220</f>
        <v>1045</v>
      </c>
      <c r="B207" s="160">
        <f>'[2]AFORO-Boy.-Calle 69B'!D220</f>
        <v>1100</v>
      </c>
      <c r="C207" s="229"/>
      <c r="D207" s="158">
        <f>SUM('Movimiento Ori-Occ'!D26+'Movimiento Ori-Occ'!D86+'Movimiento Ori-Occ'!D146+'Movimiento Ori-Occ'!D206)</f>
        <v>66</v>
      </c>
      <c r="E207" s="158">
        <f>SUM('Movimiento Ori-Occ'!E26+'Movimiento Ori-Occ'!E86+'Movimiento Ori-Occ'!E146+'Movimiento Ori-Occ'!E206)</f>
        <v>2</v>
      </c>
      <c r="F207" s="158">
        <f>SUM('Movimiento Ori-Occ'!F26+'Movimiento Ori-Occ'!F86+'Movimiento Ori-Occ'!F146+'Movimiento Ori-Occ'!F206)</f>
        <v>14</v>
      </c>
      <c r="G207" s="158">
        <f>SUM('Movimiento Ori-Occ'!G26+'Movimiento Ori-Occ'!G86+'Movimiento Ori-Occ'!G146+'Movimiento Ori-Occ'!G206)</f>
        <v>34</v>
      </c>
      <c r="H207" s="158">
        <f t="shared" si="32"/>
        <v>116</v>
      </c>
      <c r="I207" s="158">
        <f>D207*'[2]AFORO-Boy.-Calle 69B'!$C$3</f>
        <v>66</v>
      </c>
      <c r="J207" s="158">
        <f>E207*'[2]AFORO-Boy.-Calle 69B'!$C$5</f>
        <v>4</v>
      </c>
      <c r="K207" s="158">
        <f>F207*'[2]AFORO-Boy.-Calle 69B'!$C$9</f>
        <v>35</v>
      </c>
      <c r="L207" s="158">
        <f>G207*'[2]AFORO-Boy.-Calle 69B'!$C$11</f>
        <v>17</v>
      </c>
      <c r="M207" s="158">
        <f t="shared" si="33"/>
        <v>122</v>
      </c>
      <c r="N207" s="158">
        <f t="shared" si="34"/>
        <v>509</v>
      </c>
      <c r="O207" s="159">
        <f t="shared" si="35"/>
        <v>141.5</v>
      </c>
      <c r="P207" s="160">
        <f t="shared" si="36"/>
        <v>1045</v>
      </c>
      <c r="Q207" s="160">
        <f t="shared" si="28"/>
        <v>1145</v>
      </c>
      <c r="R207" s="161">
        <f t="shared" si="29"/>
        <v>1.52375E-6</v>
      </c>
      <c r="S207" s="143">
        <f t="shared" si="30"/>
        <v>152.375</v>
      </c>
      <c r="T207" s="130">
        <f t="shared" si="31"/>
        <v>112.79166666666667</v>
      </c>
    </row>
    <row r="208" spans="1:20" x14ac:dyDescent="0.25">
      <c r="A208" s="160">
        <f>'[2]AFORO-Boy.-Calle 69B'!C221</f>
        <v>1100</v>
      </c>
      <c r="B208" s="160">
        <f>'[2]AFORO-Boy.-Calle 69B'!D221</f>
        <v>1115</v>
      </c>
      <c r="C208" s="229"/>
      <c r="D208" s="158">
        <f>SUM('Movimiento Ori-Occ'!D27+'Movimiento Ori-Occ'!D87+'Movimiento Ori-Occ'!D147+'Movimiento Ori-Occ'!D207)</f>
        <v>73</v>
      </c>
      <c r="E208" s="158">
        <f>SUM('Movimiento Ori-Occ'!E27+'Movimiento Ori-Occ'!E87+'Movimiento Ori-Occ'!E147+'Movimiento Ori-Occ'!E207)</f>
        <v>7</v>
      </c>
      <c r="F208" s="158">
        <f>SUM('Movimiento Ori-Occ'!F27+'Movimiento Ori-Occ'!F87+'Movimiento Ori-Occ'!F147+'Movimiento Ori-Occ'!F207)</f>
        <v>15</v>
      </c>
      <c r="G208" s="158">
        <f>SUM('Movimiento Ori-Occ'!G27+'Movimiento Ori-Occ'!G87+'Movimiento Ori-Occ'!G147+'Movimiento Ori-Occ'!G207)</f>
        <v>34</v>
      </c>
      <c r="H208" s="158">
        <f t="shared" si="32"/>
        <v>129</v>
      </c>
      <c r="I208" s="158">
        <f>D208*'[2]AFORO-Boy.-Calle 69B'!$C$3</f>
        <v>73</v>
      </c>
      <c r="J208" s="158">
        <f>E208*'[2]AFORO-Boy.-Calle 69B'!$C$5</f>
        <v>14</v>
      </c>
      <c r="K208" s="158">
        <f>F208*'[2]AFORO-Boy.-Calle 69B'!$C$9</f>
        <v>37.5</v>
      </c>
      <c r="L208" s="158">
        <f>G208*'[2]AFORO-Boy.-Calle 69B'!$C$11</f>
        <v>17</v>
      </c>
      <c r="M208" s="158">
        <f t="shared" si="33"/>
        <v>141.5</v>
      </c>
      <c r="N208" s="158">
        <f t="shared" si="34"/>
        <v>509</v>
      </c>
      <c r="O208" s="159">
        <f t="shared" si="35"/>
        <v>141.5</v>
      </c>
      <c r="P208" s="160">
        <f t="shared" si="36"/>
        <v>1100</v>
      </c>
      <c r="Q208" s="160">
        <f t="shared" si="28"/>
        <v>1200</v>
      </c>
      <c r="R208" s="161">
        <f t="shared" si="29"/>
        <v>1.52375E-6</v>
      </c>
      <c r="S208" s="143">
        <f t="shared" si="30"/>
        <v>152.375</v>
      </c>
      <c r="T208" s="130">
        <f t="shared" si="31"/>
        <v>112.79166666666667</v>
      </c>
    </row>
    <row r="209" spans="1:20" x14ac:dyDescent="0.25">
      <c r="A209" s="160">
        <f>'[2]AFORO-Boy.-Calle 69B'!C222</f>
        <v>1115</v>
      </c>
      <c r="B209" s="160">
        <f>'[2]AFORO-Boy.-Calle 69B'!D222</f>
        <v>1130</v>
      </c>
      <c r="C209" s="229"/>
      <c r="D209" s="158">
        <f>SUM('Movimiento Ori-Occ'!D28+'Movimiento Ori-Occ'!D88+'Movimiento Ori-Occ'!D148+'Movimiento Ori-Occ'!D208)</f>
        <v>81</v>
      </c>
      <c r="E209" s="158">
        <f>SUM('Movimiento Ori-Occ'!E28+'Movimiento Ori-Occ'!E88+'Movimiento Ori-Occ'!E148+'Movimiento Ori-Occ'!E208)</f>
        <v>4</v>
      </c>
      <c r="F209" s="158">
        <f>SUM('Movimiento Ori-Occ'!F28+'Movimiento Ori-Occ'!F88+'Movimiento Ori-Occ'!F148+'Movimiento Ori-Occ'!F208)</f>
        <v>10</v>
      </c>
      <c r="G209" s="158">
        <f>SUM('Movimiento Ori-Occ'!G28+'Movimiento Ori-Occ'!G88+'Movimiento Ori-Occ'!G148+'Movimiento Ori-Occ'!G208)</f>
        <v>20</v>
      </c>
      <c r="H209" s="158">
        <f t="shared" si="32"/>
        <v>115</v>
      </c>
      <c r="I209" s="158">
        <f>D209*'[2]AFORO-Boy.-Calle 69B'!$C$3</f>
        <v>81</v>
      </c>
      <c r="J209" s="158">
        <f>E209*'[2]AFORO-Boy.-Calle 69B'!$C$5</f>
        <v>8</v>
      </c>
      <c r="K209" s="158">
        <f>F209*'[2]AFORO-Boy.-Calle 69B'!$C$9</f>
        <v>25</v>
      </c>
      <c r="L209" s="158">
        <f>G209*'[2]AFORO-Boy.-Calle 69B'!$C$11</f>
        <v>10</v>
      </c>
      <c r="M209" s="158">
        <f t="shared" si="33"/>
        <v>124</v>
      </c>
      <c r="N209" s="158">
        <f t="shared" si="34"/>
        <v>484.5</v>
      </c>
      <c r="O209" s="159">
        <f t="shared" si="35"/>
        <v>124</v>
      </c>
      <c r="P209" s="160">
        <f t="shared" si="36"/>
        <v>1115</v>
      </c>
      <c r="Q209" s="160">
        <f t="shared" si="28"/>
        <v>1215</v>
      </c>
      <c r="R209" s="161">
        <f t="shared" si="29"/>
        <v>1.52375E-6</v>
      </c>
      <c r="S209" s="143">
        <f t="shared" si="30"/>
        <v>152.375</v>
      </c>
      <c r="T209" s="130">
        <f t="shared" si="31"/>
        <v>112.79166666666667</v>
      </c>
    </row>
    <row r="210" spans="1:20" x14ac:dyDescent="0.25">
      <c r="A210" s="160">
        <f>'[2]AFORO-Boy.-Calle 69B'!C223</f>
        <v>1130</v>
      </c>
      <c r="B210" s="160">
        <f>'[2]AFORO-Boy.-Calle 69B'!D223</f>
        <v>1145</v>
      </c>
      <c r="C210" s="229"/>
      <c r="D210" s="158">
        <f>SUM('Movimiento Ori-Occ'!D29+'Movimiento Ori-Occ'!D89+'Movimiento Ori-Occ'!D149+'Movimiento Ori-Occ'!D209)</f>
        <v>64</v>
      </c>
      <c r="E210" s="158">
        <f>SUM('Movimiento Ori-Occ'!E29+'Movimiento Ori-Occ'!E89+'Movimiento Ori-Occ'!E149+'Movimiento Ori-Occ'!E209)</f>
        <v>2</v>
      </c>
      <c r="F210" s="158">
        <f>SUM('Movimiento Ori-Occ'!F29+'Movimiento Ori-Occ'!F89+'Movimiento Ori-Occ'!F149+'Movimiento Ori-Occ'!F209)</f>
        <v>17</v>
      </c>
      <c r="G210" s="158">
        <f>SUM('Movimiento Ori-Occ'!G29+'Movimiento Ori-Occ'!G89+'Movimiento Ori-Occ'!G149+'Movimiento Ori-Occ'!G209)</f>
        <v>22</v>
      </c>
      <c r="H210" s="158">
        <f t="shared" si="32"/>
        <v>105</v>
      </c>
      <c r="I210" s="158">
        <f>D210*'[2]AFORO-Boy.-Calle 69B'!$C$3</f>
        <v>64</v>
      </c>
      <c r="J210" s="158">
        <f>E210*'[2]AFORO-Boy.-Calle 69B'!$C$5</f>
        <v>4</v>
      </c>
      <c r="K210" s="158">
        <f>F210*'[2]AFORO-Boy.-Calle 69B'!$C$9</f>
        <v>42.5</v>
      </c>
      <c r="L210" s="158">
        <f>G210*'[2]AFORO-Boy.-Calle 69B'!$C$11</f>
        <v>11</v>
      </c>
      <c r="M210" s="158">
        <f t="shared" si="33"/>
        <v>121.5</v>
      </c>
      <c r="N210" s="158">
        <f t="shared" si="34"/>
        <v>501</v>
      </c>
      <c r="O210" s="159">
        <f t="shared" si="35"/>
        <v>140.5</v>
      </c>
      <c r="P210" s="160">
        <f t="shared" si="36"/>
        <v>1130</v>
      </c>
      <c r="Q210" s="160">
        <f t="shared" si="28"/>
        <v>1230</v>
      </c>
      <c r="R210" s="161">
        <f t="shared" si="29"/>
        <v>1.52375E-6</v>
      </c>
      <c r="S210" s="143">
        <f t="shared" si="30"/>
        <v>152.375</v>
      </c>
      <c r="T210" s="130">
        <f t="shared" si="31"/>
        <v>112.79166666666667</v>
      </c>
    </row>
    <row r="211" spans="1:20" x14ac:dyDescent="0.25">
      <c r="A211" s="160">
        <f>'[2]AFORO-Boy.-Calle 69B'!C224</f>
        <v>1145</v>
      </c>
      <c r="B211" s="160">
        <f>'[2]AFORO-Boy.-Calle 69B'!D224</f>
        <v>1200</v>
      </c>
      <c r="C211" s="229"/>
      <c r="D211" s="158">
        <f>SUM('Movimiento Ori-Occ'!D30+'Movimiento Ori-Occ'!D90+'Movimiento Ori-Occ'!D150+'Movimiento Ori-Occ'!D210)</f>
        <v>76</v>
      </c>
      <c r="E211" s="158">
        <f>SUM('Movimiento Ori-Occ'!E30+'Movimiento Ori-Occ'!E90+'Movimiento Ori-Occ'!E150+'Movimiento Ori-Occ'!E210)</f>
        <v>3</v>
      </c>
      <c r="F211" s="158">
        <f>SUM('Movimiento Ori-Occ'!F30+'Movimiento Ori-Occ'!F90+'Movimiento Ori-Occ'!F150+'Movimiento Ori-Occ'!F210)</f>
        <v>10</v>
      </c>
      <c r="G211" s="158">
        <f>SUM('Movimiento Ori-Occ'!G30+'Movimiento Ori-Occ'!G90+'Movimiento Ori-Occ'!G150+'Movimiento Ori-Occ'!G210)</f>
        <v>30</v>
      </c>
      <c r="H211" s="158">
        <f t="shared" si="32"/>
        <v>119</v>
      </c>
      <c r="I211" s="158">
        <f>D211*'[2]AFORO-Boy.-Calle 69B'!$C$3</f>
        <v>76</v>
      </c>
      <c r="J211" s="158">
        <f>E211*'[2]AFORO-Boy.-Calle 69B'!$C$5</f>
        <v>6</v>
      </c>
      <c r="K211" s="158">
        <f>F211*'[2]AFORO-Boy.-Calle 69B'!$C$9</f>
        <v>25</v>
      </c>
      <c r="L211" s="158">
        <f>G211*'[2]AFORO-Boy.-Calle 69B'!$C$11</f>
        <v>15</v>
      </c>
      <c r="M211" s="158">
        <f t="shared" si="33"/>
        <v>122</v>
      </c>
      <c r="N211" s="158">
        <f t="shared" si="34"/>
        <v>548</v>
      </c>
      <c r="O211" s="159">
        <f t="shared" si="35"/>
        <v>168.5</v>
      </c>
      <c r="P211" s="160">
        <f t="shared" si="36"/>
        <v>1145</v>
      </c>
      <c r="Q211" s="160">
        <f t="shared" si="28"/>
        <v>1245</v>
      </c>
      <c r="R211" s="161">
        <f t="shared" si="29"/>
        <v>1.52375E-6</v>
      </c>
      <c r="S211" s="143">
        <f t="shared" si="30"/>
        <v>152.375</v>
      </c>
      <c r="T211" s="130">
        <f t="shared" si="31"/>
        <v>112.79166666666667</v>
      </c>
    </row>
    <row r="212" spans="1:20" x14ac:dyDescent="0.25">
      <c r="A212" s="160">
        <f>'[2]AFORO-Boy.-Calle 69B'!C225</f>
        <v>1200</v>
      </c>
      <c r="B212" s="160">
        <f>'[2]AFORO-Boy.-Calle 69B'!D225</f>
        <v>1215</v>
      </c>
      <c r="C212" s="229"/>
      <c r="D212" s="158">
        <f>SUM('Movimiento Ori-Occ'!D31+'Movimiento Ori-Occ'!D91+'Movimiento Ori-Occ'!D151+'Movimiento Ori-Occ'!D211)</f>
        <v>71</v>
      </c>
      <c r="E212" s="158">
        <f>SUM('Movimiento Ori-Occ'!E31+'Movimiento Ori-Occ'!E91+'Movimiento Ori-Occ'!E151+'Movimiento Ori-Occ'!E211)</f>
        <v>4</v>
      </c>
      <c r="F212" s="158">
        <f>SUM('Movimiento Ori-Occ'!F31+'Movimiento Ori-Occ'!F91+'Movimiento Ori-Occ'!F151+'Movimiento Ori-Occ'!F211)</f>
        <v>10</v>
      </c>
      <c r="G212" s="158">
        <f>SUM('Movimiento Ori-Occ'!G31+'Movimiento Ori-Occ'!G91+'Movimiento Ori-Occ'!G151+'Movimiento Ori-Occ'!G211)</f>
        <v>26</v>
      </c>
      <c r="H212" s="158">
        <f t="shared" si="32"/>
        <v>111</v>
      </c>
      <c r="I212" s="158">
        <f>D212*'[2]AFORO-Boy.-Calle 69B'!$C$3</f>
        <v>71</v>
      </c>
      <c r="J212" s="158">
        <f>E212*'[2]AFORO-Boy.-Calle 69B'!$C$5</f>
        <v>8</v>
      </c>
      <c r="K212" s="158">
        <f>F212*'[2]AFORO-Boy.-Calle 69B'!$C$9</f>
        <v>25</v>
      </c>
      <c r="L212" s="158">
        <f>G212*'[2]AFORO-Boy.-Calle 69B'!$C$11</f>
        <v>13</v>
      </c>
      <c r="M212" s="158">
        <f t="shared" si="33"/>
        <v>117</v>
      </c>
      <c r="N212" s="158">
        <f t="shared" si="34"/>
        <v>601.5</v>
      </c>
      <c r="O212" s="159">
        <f t="shared" si="35"/>
        <v>175.5</v>
      </c>
      <c r="P212" s="160">
        <f t="shared" si="36"/>
        <v>1200</v>
      </c>
      <c r="Q212" s="160">
        <f t="shared" si="28"/>
        <v>1300</v>
      </c>
      <c r="R212" s="161">
        <f t="shared" si="29"/>
        <v>1.52375E-6</v>
      </c>
      <c r="S212" s="143">
        <f t="shared" si="30"/>
        <v>152.375</v>
      </c>
      <c r="T212" s="130">
        <f t="shared" si="31"/>
        <v>112.79166666666667</v>
      </c>
    </row>
    <row r="213" spans="1:20" x14ac:dyDescent="0.25">
      <c r="A213" s="160">
        <f>'[2]AFORO-Boy.-Calle 69B'!C226</f>
        <v>1215</v>
      </c>
      <c r="B213" s="160">
        <f>'[2]AFORO-Boy.-Calle 69B'!D226</f>
        <v>1230</v>
      </c>
      <c r="C213" s="229"/>
      <c r="D213" s="158">
        <f>SUM('Movimiento Ori-Occ'!D32+'Movimiento Ori-Occ'!D92+'Movimiento Ori-Occ'!D152+'Movimiento Ori-Occ'!D212)</f>
        <v>91</v>
      </c>
      <c r="E213" s="158">
        <f>SUM('Movimiento Ori-Occ'!E32+'Movimiento Ori-Occ'!E92+'Movimiento Ori-Occ'!E152+'Movimiento Ori-Occ'!E212)</f>
        <v>5</v>
      </c>
      <c r="F213" s="158">
        <f>SUM('Movimiento Ori-Occ'!F32+'Movimiento Ori-Occ'!F92+'Movimiento Ori-Occ'!F152+'Movimiento Ori-Occ'!F212)</f>
        <v>12</v>
      </c>
      <c r="G213" s="158">
        <f>SUM('Movimiento Ori-Occ'!G32+'Movimiento Ori-Occ'!G92+'Movimiento Ori-Occ'!G152+'Movimiento Ori-Occ'!G212)</f>
        <v>19</v>
      </c>
      <c r="H213" s="158">
        <f t="shared" si="32"/>
        <v>127</v>
      </c>
      <c r="I213" s="158">
        <f>D213*'[2]AFORO-Boy.-Calle 69B'!$C$3</f>
        <v>91</v>
      </c>
      <c r="J213" s="158">
        <f>E213*'[2]AFORO-Boy.-Calle 69B'!$C$5</f>
        <v>10</v>
      </c>
      <c r="K213" s="158">
        <f>F213*'[2]AFORO-Boy.-Calle 69B'!$C$9</f>
        <v>30</v>
      </c>
      <c r="L213" s="158">
        <f>G213*'[2]AFORO-Boy.-Calle 69B'!$C$11</f>
        <v>9.5</v>
      </c>
      <c r="M213" s="158">
        <f t="shared" si="33"/>
        <v>140.5</v>
      </c>
      <c r="N213" s="158">
        <f t="shared" si="34"/>
        <v>609.5</v>
      </c>
      <c r="O213" s="159">
        <f t="shared" si="35"/>
        <v>175.5</v>
      </c>
      <c r="P213" s="160">
        <f t="shared" si="36"/>
        <v>1215</v>
      </c>
      <c r="Q213" s="160">
        <f t="shared" si="28"/>
        <v>1315</v>
      </c>
      <c r="R213" s="161">
        <f t="shared" si="29"/>
        <v>0.86823361823361822</v>
      </c>
      <c r="S213" s="143">
        <f t="shared" si="30"/>
        <v>152.375</v>
      </c>
      <c r="T213" s="130">
        <f t="shared" si="31"/>
        <v>112.79166666666667</v>
      </c>
    </row>
    <row r="214" spans="1:20" x14ac:dyDescent="0.25">
      <c r="A214" s="160">
        <f>'[2]AFORO-Boy.-Calle 69B'!C227</f>
        <v>1230</v>
      </c>
      <c r="B214" s="160">
        <f>'[2]AFORO-Boy.-Calle 69B'!D227</f>
        <v>1245</v>
      </c>
      <c r="C214" s="229"/>
      <c r="D214" s="158">
        <f>SUM('Movimiento Ori-Occ'!D33+'Movimiento Ori-Occ'!D93+'Movimiento Ori-Occ'!D153+'Movimiento Ori-Occ'!D213)</f>
        <v>79</v>
      </c>
      <c r="E214" s="158">
        <f>SUM('Movimiento Ori-Occ'!E33+'Movimiento Ori-Occ'!E93+'Movimiento Ori-Occ'!E153+'Movimiento Ori-Occ'!E213)</f>
        <v>2</v>
      </c>
      <c r="F214" s="158">
        <f>SUM('Movimiento Ori-Occ'!F33+'Movimiento Ori-Occ'!F93+'Movimiento Ori-Occ'!F153+'Movimiento Ori-Occ'!F213)</f>
        <v>27</v>
      </c>
      <c r="G214" s="158">
        <f>SUM('Movimiento Ori-Occ'!G33+'Movimiento Ori-Occ'!G93+'Movimiento Ori-Occ'!G153+'Movimiento Ori-Occ'!G213)</f>
        <v>36</v>
      </c>
      <c r="H214" s="158">
        <f t="shared" si="32"/>
        <v>144</v>
      </c>
      <c r="I214" s="158">
        <f>D214*'[2]AFORO-Boy.-Calle 69B'!$C$3</f>
        <v>79</v>
      </c>
      <c r="J214" s="158">
        <f>E214*'[2]AFORO-Boy.-Calle 69B'!$C$5</f>
        <v>4</v>
      </c>
      <c r="K214" s="158">
        <f>F214*'[2]AFORO-Boy.-Calle 69B'!$C$9</f>
        <v>67.5</v>
      </c>
      <c r="L214" s="158">
        <f>G214*'[2]AFORO-Boy.-Calle 69B'!$C$11</f>
        <v>18</v>
      </c>
      <c r="M214" s="158">
        <f t="shared" si="33"/>
        <v>168.5</v>
      </c>
      <c r="N214" s="158">
        <f t="shared" si="34"/>
        <v>580.5</v>
      </c>
      <c r="O214" s="159">
        <f t="shared" si="35"/>
        <v>175.5</v>
      </c>
      <c r="P214" s="160">
        <f t="shared" si="36"/>
        <v>1230</v>
      </c>
      <c r="Q214" s="160">
        <f t="shared" si="28"/>
        <v>1330</v>
      </c>
      <c r="R214" s="161">
        <f t="shared" si="29"/>
        <v>1.52375E-6</v>
      </c>
      <c r="S214" s="143">
        <f t="shared" si="30"/>
        <v>152.375</v>
      </c>
      <c r="T214" s="130">
        <f t="shared" si="31"/>
        <v>112.79166666666667</v>
      </c>
    </row>
    <row r="215" spans="1:20" x14ac:dyDescent="0.25">
      <c r="A215" s="160">
        <f>'[2]AFORO-Boy.-Calle 69B'!C228</f>
        <v>1245</v>
      </c>
      <c r="B215" s="160">
        <f>'[2]AFORO-Boy.-Calle 69B'!D228</f>
        <v>1300</v>
      </c>
      <c r="C215" s="229"/>
      <c r="D215" s="158">
        <f>SUM('Movimiento Ori-Occ'!D34+'Movimiento Ori-Occ'!D94+'Movimiento Ori-Occ'!D154+'Movimiento Ori-Occ'!D214)</f>
        <v>90</v>
      </c>
      <c r="E215" s="158">
        <f>SUM('Movimiento Ori-Occ'!E34+'Movimiento Ori-Occ'!E94+'Movimiento Ori-Occ'!E154+'Movimiento Ori-Occ'!E214)</f>
        <v>4</v>
      </c>
      <c r="F215" s="158">
        <f>SUM('Movimiento Ori-Occ'!F34+'Movimiento Ori-Occ'!F94+'Movimiento Ori-Occ'!F154+'Movimiento Ori-Occ'!F214)</f>
        <v>22</v>
      </c>
      <c r="G215" s="158">
        <f>SUM('Movimiento Ori-Occ'!G34+'Movimiento Ori-Occ'!G94+'Movimiento Ori-Occ'!G154+'Movimiento Ori-Occ'!G214)</f>
        <v>45</v>
      </c>
      <c r="H215" s="158">
        <f t="shared" si="32"/>
        <v>161</v>
      </c>
      <c r="I215" s="158">
        <f>D215*'[2]AFORO-Boy.-Calle 69B'!$C$3</f>
        <v>90</v>
      </c>
      <c r="J215" s="158">
        <f>E215*'[2]AFORO-Boy.-Calle 69B'!$C$5</f>
        <v>8</v>
      </c>
      <c r="K215" s="158">
        <f>F215*'[2]AFORO-Boy.-Calle 69B'!$C$9</f>
        <v>55</v>
      </c>
      <c r="L215" s="158">
        <f>G215*'[2]AFORO-Boy.-Calle 69B'!$C$11</f>
        <v>22.5</v>
      </c>
      <c r="M215" s="158">
        <f t="shared" si="33"/>
        <v>175.5</v>
      </c>
      <c r="N215" s="158">
        <f t="shared" si="34"/>
        <v>537</v>
      </c>
      <c r="O215" s="159">
        <f t="shared" si="35"/>
        <v>175.5</v>
      </c>
      <c r="P215" s="160">
        <f t="shared" si="36"/>
        <v>1245</v>
      </c>
      <c r="Q215" s="160">
        <f t="shared" si="28"/>
        <v>1345</v>
      </c>
      <c r="R215" s="161">
        <f t="shared" si="29"/>
        <v>1.52375E-6</v>
      </c>
      <c r="S215" s="143">
        <f t="shared" si="30"/>
        <v>152.375</v>
      </c>
      <c r="T215" s="130">
        <f t="shared" si="31"/>
        <v>112.79166666666667</v>
      </c>
    </row>
    <row r="216" spans="1:20" x14ac:dyDescent="0.25">
      <c r="A216" s="160">
        <f>'[2]AFORO-Boy.-Calle 69B'!C229</f>
        <v>1300</v>
      </c>
      <c r="B216" s="160">
        <f>'[2]AFORO-Boy.-Calle 69B'!D229</f>
        <v>1315</v>
      </c>
      <c r="C216" s="229"/>
      <c r="D216" s="158">
        <f>SUM('Movimiento Ori-Occ'!D35+'Movimiento Ori-Occ'!D95+'Movimiento Ori-Occ'!D155+'Movimiento Ori-Occ'!D215)</f>
        <v>72</v>
      </c>
      <c r="E216" s="158">
        <f>SUM('Movimiento Ori-Occ'!E35+'Movimiento Ori-Occ'!E95+'Movimiento Ori-Occ'!E155+'Movimiento Ori-Occ'!E215)</f>
        <v>3</v>
      </c>
      <c r="F216" s="158">
        <f>SUM('Movimiento Ori-Occ'!F35+'Movimiento Ori-Occ'!F95+'Movimiento Ori-Occ'!F155+'Movimiento Ori-Occ'!F215)</f>
        <v>14</v>
      </c>
      <c r="G216" s="158">
        <f>SUM('Movimiento Ori-Occ'!G35+'Movimiento Ori-Occ'!G95+'Movimiento Ori-Occ'!G155+'Movimiento Ori-Occ'!G215)</f>
        <v>24</v>
      </c>
      <c r="H216" s="158">
        <f t="shared" si="32"/>
        <v>113</v>
      </c>
      <c r="I216" s="158">
        <f>D216*'[2]AFORO-Boy.-Calle 69B'!$C$3</f>
        <v>72</v>
      </c>
      <c r="J216" s="158">
        <f>E216*'[2]AFORO-Boy.-Calle 69B'!$C$5</f>
        <v>6</v>
      </c>
      <c r="K216" s="158">
        <f>F216*'[2]AFORO-Boy.-Calle 69B'!$C$9</f>
        <v>35</v>
      </c>
      <c r="L216" s="158">
        <f>G216*'[2]AFORO-Boy.-Calle 69B'!$C$11</f>
        <v>12</v>
      </c>
      <c r="M216" s="158">
        <f t="shared" si="33"/>
        <v>125</v>
      </c>
      <c r="N216" s="158">
        <f t="shared" si="34"/>
        <v>481</v>
      </c>
      <c r="O216" s="159">
        <f t="shared" si="35"/>
        <v>125</v>
      </c>
      <c r="P216" s="160">
        <f t="shared" si="36"/>
        <v>1300</v>
      </c>
      <c r="Q216" s="160">
        <f t="shared" si="28"/>
        <v>1400</v>
      </c>
      <c r="R216" s="161">
        <f t="shared" si="29"/>
        <v>1.52375E-6</v>
      </c>
      <c r="S216" s="143">
        <f t="shared" si="30"/>
        <v>152.375</v>
      </c>
      <c r="T216" s="130">
        <f t="shared" si="31"/>
        <v>112.79166666666667</v>
      </c>
    </row>
    <row r="217" spans="1:20" x14ac:dyDescent="0.25">
      <c r="A217" s="160">
        <f>'[2]AFORO-Boy.-Calle 69B'!C230</f>
        <v>1315</v>
      </c>
      <c r="B217" s="160">
        <f>'[2]AFORO-Boy.-Calle 69B'!D230</f>
        <v>1330</v>
      </c>
      <c r="C217" s="229"/>
      <c r="D217" s="158">
        <f>SUM('Movimiento Ori-Occ'!D36+'Movimiento Ori-Occ'!D96+'Movimiento Ori-Occ'!D156+'Movimiento Ori-Occ'!D216)</f>
        <v>64</v>
      </c>
      <c r="E217" s="158">
        <f>SUM('Movimiento Ori-Occ'!E36+'Movimiento Ori-Occ'!E96+'Movimiento Ori-Occ'!E156+'Movimiento Ori-Occ'!E216)</f>
        <v>4</v>
      </c>
      <c r="F217" s="158">
        <f>SUM('Movimiento Ori-Occ'!F36+'Movimiento Ori-Occ'!F96+'Movimiento Ori-Occ'!F156+'Movimiento Ori-Occ'!F216)</f>
        <v>11</v>
      </c>
      <c r="G217" s="158">
        <f>SUM('Movimiento Ori-Occ'!G36+'Movimiento Ori-Occ'!G96+'Movimiento Ori-Occ'!G156+'Movimiento Ori-Occ'!G216)</f>
        <v>24</v>
      </c>
      <c r="H217" s="158">
        <f t="shared" si="32"/>
        <v>103</v>
      </c>
      <c r="I217" s="158">
        <f>D217*'[2]AFORO-Boy.-Calle 69B'!$C$3</f>
        <v>64</v>
      </c>
      <c r="J217" s="158">
        <f>E217*'[2]AFORO-Boy.-Calle 69B'!$C$5</f>
        <v>8</v>
      </c>
      <c r="K217" s="158">
        <f>F217*'[2]AFORO-Boy.-Calle 69B'!$C$9</f>
        <v>27.5</v>
      </c>
      <c r="L217" s="158">
        <f>G217*'[2]AFORO-Boy.-Calle 69B'!$C$11</f>
        <v>12</v>
      </c>
      <c r="M217" s="158">
        <f t="shared" si="33"/>
        <v>111.5</v>
      </c>
      <c r="N217" s="158">
        <f t="shared" si="34"/>
        <v>505.5</v>
      </c>
      <c r="O217" s="159">
        <f t="shared" si="35"/>
        <v>149.5</v>
      </c>
      <c r="P217" s="160">
        <f t="shared" si="36"/>
        <v>1315</v>
      </c>
      <c r="Q217" s="160">
        <f t="shared" si="28"/>
        <v>1415</v>
      </c>
      <c r="R217" s="161">
        <f t="shared" si="29"/>
        <v>1.52375E-6</v>
      </c>
      <c r="S217" s="143">
        <f t="shared" si="30"/>
        <v>152.375</v>
      </c>
      <c r="T217" s="130">
        <f t="shared" si="31"/>
        <v>112.79166666666667</v>
      </c>
    </row>
    <row r="218" spans="1:20" x14ac:dyDescent="0.25">
      <c r="A218" s="160">
        <f>'[2]AFORO-Boy.-Calle 69B'!C231</f>
        <v>1330</v>
      </c>
      <c r="B218" s="160">
        <f>'[2]AFORO-Boy.-Calle 69B'!D231</f>
        <v>1345</v>
      </c>
      <c r="C218" s="229"/>
      <c r="D218" s="158">
        <f>SUM('Movimiento Ori-Occ'!D37+'Movimiento Ori-Occ'!D97+'Movimiento Ori-Occ'!D157+'Movimiento Ori-Occ'!D217)</f>
        <v>56</v>
      </c>
      <c r="E218" s="158">
        <f>SUM('Movimiento Ori-Occ'!E37+'Movimiento Ori-Occ'!E97+'Movimiento Ori-Occ'!E157+'Movimiento Ori-Occ'!E217)</f>
        <v>6</v>
      </c>
      <c r="F218" s="158">
        <f>SUM('Movimiento Ori-Occ'!F37+'Movimiento Ori-Occ'!F97+'Movimiento Ori-Occ'!F157+'Movimiento Ori-Occ'!F217)</f>
        <v>19</v>
      </c>
      <c r="G218" s="158">
        <f>SUM('Movimiento Ori-Occ'!G37+'Movimiento Ori-Occ'!G97+'Movimiento Ori-Occ'!G157+'Movimiento Ori-Occ'!G217)</f>
        <v>19</v>
      </c>
      <c r="H218" s="158">
        <f t="shared" si="32"/>
        <v>100</v>
      </c>
      <c r="I218" s="158">
        <f>D218*'[2]AFORO-Boy.-Calle 69B'!$C$3</f>
        <v>56</v>
      </c>
      <c r="J218" s="158">
        <f>E218*'[2]AFORO-Boy.-Calle 69B'!$C$5</f>
        <v>12</v>
      </c>
      <c r="K218" s="158">
        <f>F218*'[2]AFORO-Boy.-Calle 69B'!$C$9</f>
        <v>47.5</v>
      </c>
      <c r="L218" s="158">
        <f>G218*'[2]AFORO-Boy.-Calle 69B'!$C$11</f>
        <v>9.5</v>
      </c>
      <c r="M218" s="158">
        <f t="shared" si="33"/>
        <v>125</v>
      </c>
      <c r="N218" s="158">
        <f t="shared" si="34"/>
        <v>540</v>
      </c>
      <c r="O218" s="159">
        <f t="shared" si="35"/>
        <v>149.5</v>
      </c>
      <c r="P218" s="160">
        <f t="shared" si="36"/>
        <v>1330</v>
      </c>
      <c r="Q218" s="160">
        <f t="shared" si="28"/>
        <v>1430</v>
      </c>
      <c r="R218" s="161">
        <f t="shared" si="29"/>
        <v>1.52375E-6</v>
      </c>
      <c r="S218" s="143">
        <f t="shared" si="30"/>
        <v>152.375</v>
      </c>
      <c r="T218" s="130">
        <f t="shared" si="31"/>
        <v>112.79166666666667</v>
      </c>
    </row>
    <row r="219" spans="1:20" x14ac:dyDescent="0.25">
      <c r="A219" s="160">
        <f>'[2]AFORO-Boy.-Calle 69B'!C232</f>
        <v>1345</v>
      </c>
      <c r="B219" s="160">
        <f>'[2]AFORO-Boy.-Calle 69B'!D232</f>
        <v>1400</v>
      </c>
      <c r="C219" s="229"/>
      <c r="D219" s="158">
        <f>SUM('Movimiento Ori-Occ'!D38+'Movimiento Ori-Occ'!D98+'Movimiento Ori-Occ'!D158+'Movimiento Ori-Occ'!D218)</f>
        <v>64</v>
      </c>
      <c r="E219" s="158">
        <f>SUM('Movimiento Ori-Occ'!E38+'Movimiento Ori-Occ'!E98+'Movimiento Ori-Occ'!E158+'Movimiento Ori-Occ'!E218)</f>
        <v>4</v>
      </c>
      <c r="F219" s="158">
        <f>SUM('Movimiento Ori-Occ'!F38+'Movimiento Ori-Occ'!F98+'Movimiento Ori-Occ'!F158+'Movimiento Ori-Occ'!F218)</f>
        <v>14</v>
      </c>
      <c r="G219" s="158">
        <f>SUM('Movimiento Ori-Occ'!G38+'Movimiento Ori-Occ'!G98+'Movimiento Ori-Occ'!G158+'Movimiento Ori-Occ'!G218)</f>
        <v>25</v>
      </c>
      <c r="H219" s="158">
        <f t="shared" si="32"/>
        <v>107</v>
      </c>
      <c r="I219" s="158">
        <f>D219*'[2]AFORO-Boy.-Calle 69B'!$C$3</f>
        <v>64</v>
      </c>
      <c r="J219" s="158">
        <f>E219*'[2]AFORO-Boy.-Calle 69B'!$C$5</f>
        <v>8</v>
      </c>
      <c r="K219" s="158">
        <f>F219*'[2]AFORO-Boy.-Calle 69B'!$C$9</f>
        <v>35</v>
      </c>
      <c r="L219" s="158">
        <f>G219*'[2]AFORO-Boy.-Calle 69B'!$C$11</f>
        <v>12.5</v>
      </c>
      <c r="M219" s="158">
        <f t="shared" si="33"/>
        <v>119.5</v>
      </c>
      <c r="N219" s="158">
        <f t="shared" si="34"/>
        <v>529</v>
      </c>
      <c r="O219" s="159">
        <f t="shared" si="35"/>
        <v>149.5</v>
      </c>
      <c r="P219" s="160">
        <f t="shared" si="36"/>
        <v>1345</v>
      </c>
      <c r="Q219" s="160">
        <f t="shared" si="28"/>
        <v>1445</v>
      </c>
      <c r="R219" s="161">
        <f t="shared" si="29"/>
        <v>1.52375E-6</v>
      </c>
      <c r="S219" s="143">
        <f t="shared" si="30"/>
        <v>152.375</v>
      </c>
      <c r="T219" s="130">
        <f t="shared" si="31"/>
        <v>112.79166666666667</v>
      </c>
    </row>
    <row r="220" spans="1:20" x14ac:dyDescent="0.25">
      <c r="A220" s="160">
        <f>'[2]AFORO-Boy.-Calle 69B'!C233</f>
        <v>1400</v>
      </c>
      <c r="B220" s="160">
        <f>'[2]AFORO-Boy.-Calle 69B'!D233</f>
        <v>1415</v>
      </c>
      <c r="C220" s="229"/>
      <c r="D220" s="158">
        <f>SUM('Movimiento Ori-Occ'!D39+'Movimiento Ori-Occ'!D99+'Movimiento Ori-Occ'!D159+'Movimiento Ori-Occ'!D219)</f>
        <v>78</v>
      </c>
      <c r="E220" s="158">
        <f>SUM('Movimiento Ori-Occ'!E39+'Movimiento Ori-Occ'!E99+'Movimiento Ori-Occ'!E159+'Movimiento Ori-Occ'!E219)</f>
        <v>6</v>
      </c>
      <c r="F220" s="158">
        <f>SUM('Movimiento Ori-Occ'!F39+'Movimiento Ori-Occ'!F99+'Movimiento Ori-Occ'!F159+'Movimiento Ori-Occ'!F219)</f>
        <v>19</v>
      </c>
      <c r="G220" s="158">
        <f>SUM('Movimiento Ori-Occ'!G39+'Movimiento Ori-Occ'!G99+'Movimiento Ori-Occ'!G159+'Movimiento Ori-Occ'!G219)</f>
        <v>24</v>
      </c>
      <c r="H220" s="158">
        <f t="shared" si="32"/>
        <v>127</v>
      </c>
      <c r="I220" s="158">
        <f>D220*'[2]AFORO-Boy.-Calle 69B'!$C$3</f>
        <v>78</v>
      </c>
      <c r="J220" s="158">
        <f>E220*'[2]AFORO-Boy.-Calle 69B'!$C$5</f>
        <v>12</v>
      </c>
      <c r="K220" s="158">
        <f>F220*'[2]AFORO-Boy.-Calle 69B'!$C$9</f>
        <v>47.5</v>
      </c>
      <c r="L220" s="158">
        <f>G220*'[2]AFORO-Boy.-Calle 69B'!$C$11</f>
        <v>12</v>
      </c>
      <c r="M220" s="158">
        <f t="shared" si="33"/>
        <v>149.5</v>
      </c>
      <c r="N220" s="158">
        <f t="shared" si="34"/>
        <v>511.5</v>
      </c>
      <c r="O220" s="159">
        <f t="shared" si="35"/>
        <v>149.5</v>
      </c>
      <c r="P220" s="160">
        <f t="shared" si="36"/>
        <v>1400</v>
      </c>
      <c r="Q220" s="160">
        <f t="shared" si="28"/>
        <v>1500</v>
      </c>
      <c r="R220" s="161">
        <f t="shared" si="29"/>
        <v>1.52375E-6</v>
      </c>
      <c r="S220" s="143">
        <f t="shared" si="30"/>
        <v>152.375</v>
      </c>
      <c r="T220" s="130">
        <f t="shared" si="31"/>
        <v>112.79166666666667</v>
      </c>
    </row>
    <row r="221" spans="1:20" x14ac:dyDescent="0.25">
      <c r="A221" s="160">
        <f>'[2]AFORO-Boy.-Calle 69B'!C234</f>
        <v>1415</v>
      </c>
      <c r="B221" s="160">
        <f>'[2]AFORO-Boy.-Calle 69B'!D234</f>
        <v>1430</v>
      </c>
      <c r="C221" s="229"/>
      <c r="D221" s="158">
        <f>SUM('Movimiento Ori-Occ'!D40+'Movimiento Ori-Occ'!D100+'Movimiento Ori-Occ'!D160+'Movimiento Ori-Occ'!D220)</f>
        <v>64</v>
      </c>
      <c r="E221" s="158">
        <f>SUM('Movimiento Ori-Occ'!E40+'Movimiento Ori-Occ'!E100+'Movimiento Ori-Occ'!E160+'Movimiento Ori-Occ'!E220)</f>
        <v>4</v>
      </c>
      <c r="F221" s="158">
        <f>SUM('Movimiento Ori-Occ'!F40+'Movimiento Ori-Occ'!F100+'Movimiento Ori-Occ'!F160+'Movimiento Ori-Occ'!F220)</f>
        <v>25</v>
      </c>
      <c r="G221" s="158">
        <f>SUM('Movimiento Ori-Occ'!G40+'Movimiento Ori-Occ'!G100+'Movimiento Ori-Occ'!G160+'Movimiento Ori-Occ'!G220)</f>
        <v>23</v>
      </c>
      <c r="H221" s="158">
        <f t="shared" si="32"/>
        <v>116</v>
      </c>
      <c r="I221" s="158">
        <f>D221*'[2]AFORO-Boy.-Calle 69B'!$C$3</f>
        <v>64</v>
      </c>
      <c r="J221" s="158">
        <f>E221*'[2]AFORO-Boy.-Calle 69B'!$C$5</f>
        <v>8</v>
      </c>
      <c r="K221" s="158">
        <f>F221*'[2]AFORO-Boy.-Calle 69B'!$C$9</f>
        <v>62.5</v>
      </c>
      <c r="L221" s="158">
        <f>G221*'[2]AFORO-Boy.-Calle 69B'!$C$11</f>
        <v>11.5</v>
      </c>
      <c r="M221" s="158">
        <f t="shared" si="33"/>
        <v>146</v>
      </c>
      <c r="N221" s="158">
        <f t="shared" si="34"/>
        <v>493</v>
      </c>
      <c r="O221" s="159">
        <f t="shared" si="35"/>
        <v>146</v>
      </c>
      <c r="P221" s="160">
        <f t="shared" si="36"/>
        <v>1415</v>
      </c>
      <c r="Q221" s="160">
        <f t="shared" si="28"/>
        <v>1515</v>
      </c>
      <c r="R221" s="161">
        <f t="shared" si="29"/>
        <v>1.52375E-6</v>
      </c>
      <c r="S221" s="143">
        <f t="shared" si="30"/>
        <v>152.375</v>
      </c>
      <c r="T221" s="130">
        <f t="shared" si="31"/>
        <v>112.79166666666667</v>
      </c>
    </row>
    <row r="222" spans="1:20" x14ac:dyDescent="0.25">
      <c r="A222" s="160">
        <f>'[2]AFORO-Boy.-Calle 69B'!C235</f>
        <v>1430</v>
      </c>
      <c r="B222" s="160">
        <f>'[2]AFORO-Boy.-Calle 69B'!D235</f>
        <v>1445</v>
      </c>
      <c r="C222" s="229"/>
      <c r="D222" s="158">
        <f>SUM('Movimiento Ori-Occ'!D41+'Movimiento Ori-Occ'!D101+'Movimiento Ori-Occ'!D161+'Movimiento Ori-Occ'!D221)</f>
        <v>67</v>
      </c>
      <c r="E222" s="158">
        <f>SUM('Movimiento Ori-Occ'!E41+'Movimiento Ori-Occ'!E101+'Movimiento Ori-Occ'!E161+'Movimiento Ori-Occ'!E221)</f>
        <v>1</v>
      </c>
      <c r="F222" s="158">
        <f>SUM('Movimiento Ori-Occ'!F41+'Movimiento Ori-Occ'!F101+'Movimiento Ori-Occ'!F161+'Movimiento Ori-Occ'!F221)</f>
        <v>14</v>
      </c>
      <c r="G222" s="158">
        <f>SUM('Movimiento Ori-Occ'!G41+'Movimiento Ori-Occ'!G101+'Movimiento Ori-Occ'!G161+'Movimiento Ori-Occ'!G221)</f>
        <v>20</v>
      </c>
      <c r="H222" s="158">
        <f t="shared" si="32"/>
        <v>102</v>
      </c>
      <c r="I222" s="158">
        <f>D222*'[2]AFORO-Boy.-Calle 69B'!$C$3</f>
        <v>67</v>
      </c>
      <c r="J222" s="158">
        <f>E222*'[2]AFORO-Boy.-Calle 69B'!$C$5</f>
        <v>2</v>
      </c>
      <c r="K222" s="158">
        <f>F222*'[2]AFORO-Boy.-Calle 69B'!$C$9</f>
        <v>35</v>
      </c>
      <c r="L222" s="158">
        <f>G222*'[2]AFORO-Boy.-Calle 69B'!$C$11</f>
        <v>10</v>
      </c>
      <c r="M222" s="158">
        <f t="shared" si="33"/>
        <v>114</v>
      </c>
      <c r="N222" s="158">
        <f t="shared" si="34"/>
        <v>481.5</v>
      </c>
      <c r="O222" s="159">
        <f t="shared" si="35"/>
        <v>134.5</v>
      </c>
      <c r="P222" s="160">
        <f t="shared" si="36"/>
        <v>1430</v>
      </c>
      <c r="Q222" s="160">
        <f t="shared" si="28"/>
        <v>1530</v>
      </c>
      <c r="R222" s="161">
        <f t="shared" si="29"/>
        <v>1.52375E-6</v>
      </c>
      <c r="S222" s="143">
        <f t="shared" si="30"/>
        <v>152.375</v>
      </c>
      <c r="T222" s="130">
        <f t="shared" si="31"/>
        <v>112.79166666666667</v>
      </c>
    </row>
    <row r="223" spans="1:20" x14ac:dyDescent="0.25">
      <c r="A223" s="160">
        <f>'[2]AFORO-Boy.-Calle 69B'!C236</f>
        <v>1445</v>
      </c>
      <c r="B223" s="160">
        <f>'[2]AFORO-Boy.-Calle 69B'!D236</f>
        <v>1500</v>
      </c>
      <c r="C223" s="229"/>
      <c r="D223" s="158">
        <f>SUM('Movimiento Ori-Occ'!D42+'Movimiento Ori-Occ'!D102+'Movimiento Ori-Occ'!D162+'Movimiento Ori-Occ'!D222)</f>
        <v>65</v>
      </c>
      <c r="E223" s="158">
        <f>SUM('Movimiento Ori-Occ'!E42+'Movimiento Ori-Occ'!E102+'Movimiento Ori-Occ'!E162+'Movimiento Ori-Occ'!E222)</f>
        <v>3</v>
      </c>
      <c r="F223" s="158">
        <f>SUM('Movimiento Ori-Occ'!F42+'Movimiento Ori-Occ'!F102+'Movimiento Ori-Occ'!F162+'Movimiento Ori-Occ'!F222)</f>
        <v>8</v>
      </c>
      <c r="G223" s="158">
        <f>SUM('Movimiento Ori-Occ'!G42+'Movimiento Ori-Occ'!G102+'Movimiento Ori-Occ'!G162+'Movimiento Ori-Occ'!G222)</f>
        <v>22</v>
      </c>
      <c r="H223" s="158">
        <f t="shared" si="32"/>
        <v>98</v>
      </c>
      <c r="I223" s="158">
        <f>D223*'[2]AFORO-Boy.-Calle 69B'!$C$3</f>
        <v>65</v>
      </c>
      <c r="J223" s="158">
        <f>E223*'[2]AFORO-Boy.-Calle 69B'!$C$5</f>
        <v>6</v>
      </c>
      <c r="K223" s="158">
        <f>F223*'[2]AFORO-Boy.-Calle 69B'!$C$9</f>
        <v>20</v>
      </c>
      <c r="L223" s="158">
        <f>G223*'[2]AFORO-Boy.-Calle 69B'!$C$11</f>
        <v>11</v>
      </c>
      <c r="M223" s="158">
        <f t="shared" si="33"/>
        <v>102</v>
      </c>
      <c r="N223" s="158">
        <f t="shared" si="34"/>
        <v>506.5</v>
      </c>
      <c r="O223" s="159">
        <f t="shared" si="35"/>
        <v>139</v>
      </c>
      <c r="P223" s="160">
        <f t="shared" si="36"/>
        <v>1445</v>
      </c>
      <c r="Q223" s="160">
        <f t="shared" si="28"/>
        <v>1545</v>
      </c>
      <c r="R223" s="161">
        <f t="shared" si="29"/>
        <v>1.52375E-6</v>
      </c>
      <c r="S223" s="143">
        <f t="shared" si="30"/>
        <v>152.375</v>
      </c>
      <c r="T223" s="130">
        <f t="shared" si="31"/>
        <v>112.79166666666667</v>
      </c>
    </row>
    <row r="224" spans="1:20" x14ac:dyDescent="0.25">
      <c r="A224" s="160">
        <f>'[2]AFORO-Boy.-Calle 69B'!C237</f>
        <v>1500</v>
      </c>
      <c r="B224" s="160">
        <f>'[2]AFORO-Boy.-Calle 69B'!D237</f>
        <v>1515</v>
      </c>
      <c r="C224" s="229"/>
      <c r="D224" s="158">
        <f>SUM('Movimiento Ori-Occ'!D43+'Movimiento Ori-Occ'!D103+'Movimiento Ori-Occ'!D163+'Movimiento Ori-Occ'!D223)</f>
        <v>85</v>
      </c>
      <c r="E224" s="158">
        <f>SUM('Movimiento Ori-Occ'!E43+'Movimiento Ori-Occ'!E103+'Movimiento Ori-Occ'!E163+'Movimiento Ori-Occ'!E223)</f>
        <v>3</v>
      </c>
      <c r="F224" s="158">
        <f>SUM('Movimiento Ori-Occ'!F43+'Movimiento Ori-Occ'!F103+'Movimiento Ori-Occ'!F163+'Movimiento Ori-Occ'!F223)</f>
        <v>11</v>
      </c>
      <c r="G224" s="158">
        <f>SUM('Movimiento Ori-Occ'!G43+'Movimiento Ori-Occ'!G103+'Movimiento Ori-Occ'!G163+'Movimiento Ori-Occ'!G223)</f>
        <v>25</v>
      </c>
      <c r="H224" s="158">
        <f t="shared" si="32"/>
        <v>124</v>
      </c>
      <c r="I224" s="158">
        <f>D224*'[2]AFORO-Boy.-Calle 69B'!$C$3</f>
        <v>85</v>
      </c>
      <c r="J224" s="158">
        <f>E224*'[2]AFORO-Boy.-Calle 69B'!$C$5</f>
        <v>6</v>
      </c>
      <c r="K224" s="158">
        <f>F224*'[2]AFORO-Boy.-Calle 69B'!$C$9</f>
        <v>27.5</v>
      </c>
      <c r="L224" s="158">
        <f>G224*'[2]AFORO-Boy.-Calle 69B'!$C$11</f>
        <v>12.5</v>
      </c>
      <c r="M224" s="158">
        <f t="shared" si="33"/>
        <v>131</v>
      </c>
      <c r="N224" s="158">
        <f t="shared" si="34"/>
        <v>527</v>
      </c>
      <c r="O224" s="159">
        <f t="shared" si="35"/>
        <v>139</v>
      </c>
      <c r="P224" s="160">
        <f t="shared" si="36"/>
        <v>1500</v>
      </c>
      <c r="Q224" s="160">
        <f t="shared" si="28"/>
        <v>1600</v>
      </c>
      <c r="R224" s="161">
        <f t="shared" si="29"/>
        <v>1.52375E-6</v>
      </c>
      <c r="S224" s="143">
        <f t="shared" si="30"/>
        <v>152.375</v>
      </c>
      <c r="T224" s="130">
        <f t="shared" si="31"/>
        <v>112.79166666666667</v>
      </c>
    </row>
    <row r="225" spans="1:20" x14ac:dyDescent="0.25">
      <c r="A225" s="160">
        <f>'[2]AFORO-Boy.-Calle 69B'!C238</f>
        <v>1515</v>
      </c>
      <c r="B225" s="160">
        <f>'[2]AFORO-Boy.-Calle 69B'!D238</f>
        <v>1530</v>
      </c>
      <c r="C225" s="229"/>
      <c r="D225" s="158">
        <f>SUM('Movimiento Ori-Occ'!D44+'Movimiento Ori-Occ'!D104+'Movimiento Ori-Occ'!D164+'Movimiento Ori-Occ'!D224)</f>
        <v>70</v>
      </c>
      <c r="E225" s="158">
        <f>SUM('Movimiento Ori-Occ'!E44+'Movimiento Ori-Occ'!E104+'Movimiento Ori-Occ'!E164+'Movimiento Ori-Occ'!E224)</f>
        <v>2</v>
      </c>
      <c r="F225" s="158">
        <f>SUM('Movimiento Ori-Occ'!F44+'Movimiento Ori-Occ'!F104+'Movimiento Ori-Occ'!F164+'Movimiento Ori-Occ'!F224)</f>
        <v>18</v>
      </c>
      <c r="G225" s="158">
        <f>SUM('Movimiento Ori-Occ'!G44+'Movimiento Ori-Occ'!G104+'Movimiento Ori-Occ'!G164+'Movimiento Ori-Occ'!G224)</f>
        <v>31</v>
      </c>
      <c r="H225" s="158">
        <f t="shared" si="32"/>
        <v>121</v>
      </c>
      <c r="I225" s="158">
        <f>D225*'[2]AFORO-Boy.-Calle 69B'!$C$3</f>
        <v>70</v>
      </c>
      <c r="J225" s="158">
        <f>E225*'[2]AFORO-Boy.-Calle 69B'!$C$5</f>
        <v>4</v>
      </c>
      <c r="K225" s="158">
        <f>F225*'[2]AFORO-Boy.-Calle 69B'!$C$9</f>
        <v>45</v>
      </c>
      <c r="L225" s="158">
        <f>G225*'[2]AFORO-Boy.-Calle 69B'!$C$11</f>
        <v>15.5</v>
      </c>
      <c r="M225" s="158">
        <f t="shared" si="33"/>
        <v>134.5</v>
      </c>
      <c r="N225" s="158">
        <f t="shared" si="34"/>
        <v>558</v>
      </c>
      <c r="O225" s="159">
        <f t="shared" si="35"/>
        <v>162</v>
      </c>
      <c r="P225" s="160">
        <f t="shared" si="36"/>
        <v>1515</v>
      </c>
      <c r="Q225" s="160">
        <f t="shared" si="28"/>
        <v>1615</v>
      </c>
      <c r="R225" s="161">
        <f t="shared" si="29"/>
        <v>1.52375E-6</v>
      </c>
      <c r="S225" s="143">
        <f t="shared" si="30"/>
        <v>152.375</v>
      </c>
      <c r="T225" s="130">
        <f t="shared" si="31"/>
        <v>112.79166666666667</v>
      </c>
    </row>
    <row r="226" spans="1:20" x14ac:dyDescent="0.25">
      <c r="A226" s="160">
        <f>'[2]AFORO-Boy.-Calle 69B'!C239</f>
        <v>1530</v>
      </c>
      <c r="B226" s="160">
        <f>'[2]AFORO-Boy.-Calle 69B'!D239</f>
        <v>1545</v>
      </c>
      <c r="C226" s="229"/>
      <c r="D226" s="158">
        <f>SUM('Movimiento Ori-Occ'!D45+'Movimiento Ori-Occ'!D105+'Movimiento Ori-Occ'!D165+'Movimiento Ori-Occ'!D225)</f>
        <v>82</v>
      </c>
      <c r="E226" s="158">
        <f>SUM('Movimiento Ori-Occ'!E45+'Movimiento Ori-Occ'!E105+'Movimiento Ori-Occ'!E165+'Movimiento Ori-Occ'!E225)</f>
        <v>2</v>
      </c>
      <c r="F226" s="158">
        <f>SUM('Movimiento Ori-Occ'!F45+'Movimiento Ori-Occ'!F105+'Movimiento Ori-Occ'!F165+'Movimiento Ori-Occ'!F225)</f>
        <v>16</v>
      </c>
      <c r="G226" s="158">
        <f>SUM('Movimiento Ori-Occ'!G45+'Movimiento Ori-Occ'!G105+'Movimiento Ori-Occ'!G165+'Movimiento Ori-Occ'!G225)</f>
        <v>26</v>
      </c>
      <c r="H226" s="158">
        <f t="shared" si="32"/>
        <v>126</v>
      </c>
      <c r="I226" s="158">
        <f>D226*'[2]AFORO-Boy.-Calle 69B'!$C$3</f>
        <v>82</v>
      </c>
      <c r="J226" s="158">
        <f>E226*'[2]AFORO-Boy.-Calle 69B'!$C$5</f>
        <v>4</v>
      </c>
      <c r="K226" s="158">
        <f>F226*'[2]AFORO-Boy.-Calle 69B'!$C$9</f>
        <v>40</v>
      </c>
      <c r="L226" s="158">
        <f>G226*'[2]AFORO-Boy.-Calle 69B'!$C$11</f>
        <v>13</v>
      </c>
      <c r="M226" s="158">
        <f t="shared" si="33"/>
        <v>139</v>
      </c>
      <c r="N226" s="158">
        <f t="shared" si="34"/>
        <v>570</v>
      </c>
      <c r="O226" s="159">
        <f t="shared" si="35"/>
        <v>162</v>
      </c>
      <c r="P226" s="160">
        <f t="shared" si="36"/>
        <v>1530</v>
      </c>
      <c r="Q226" s="160">
        <f t="shared" si="28"/>
        <v>1630</v>
      </c>
      <c r="R226" s="161">
        <f t="shared" si="29"/>
        <v>1.52375E-6</v>
      </c>
      <c r="S226" s="143">
        <f t="shared" si="30"/>
        <v>152.375</v>
      </c>
      <c r="T226" s="130">
        <f t="shared" si="31"/>
        <v>112.79166666666667</v>
      </c>
    </row>
    <row r="227" spans="1:20" x14ac:dyDescent="0.25">
      <c r="A227" s="160">
        <f>'[2]AFORO-Boy.-Calle 69B'!C240</f>
        <v>1545</v>
      </c>
      <c r="B227" s="160">
        <f>'[2]AFORO-Boy.-Calle 69B'!D240</f>
        <v>1600</v>
      </c>
      <c r="C227" s="229"/>
      <c r="D227" s="158">
        <f>SUM('Movimiento Ori-Occ'!D46+'Movimiento Ori-Occ'!D106+'Movimiento Ori-Occ'!D166+'Movimiento Ori-Occ'!D226)</f>
        <v>70</v>
      </c>
      <c r="E227" s="158">
        <f>SUM('Movimiento Ori-Occ'!E46+'Movimiento Ori-Occ'!E106+'Movimiento Ori-Occ'!E166+'Movimiento Ori-Occ'!E226)</f>
        <v>1</v>
      </c>
      <c r="F227" s="158">
        <f>SUM('Movimiento Ori-Occ'!F46+'Movimiento Ori-Occ'!F106+'Movimiento Ori-Occ'!F166+'Movimiento Ori-Occ'!F226)</f>
        <v>14</v>
      </c>
      <c r="G227" s="158">
        <f>SUM('Movimiento Ori-Occ'!G46+'Movimiento Ori-Occ'!G106+'Movimiento Ori-Occ'!G166+'Movimiento Ori-Occ'!G226)</f>
        <v>31</v>
      </c>
      <c r="H227" s="158">
        <f t="shared" si="32"/>
        <v>116</v>
      </c>
      <c r="I227" s="158">
        <f>D227*'[2]AFORO-Boy.-Calle 69B'!$C$3</f>
        <v>70</v>
      </c>
      <c r="J227" s="158">
        <f>E227*'[2]AFORO-Boy.-Calle 69B'!$C$5</f>
        <v>2</v>
      </c>
      <c r="K227" s="158">
        <f>F227*'[2]AFORO-Boy.-Calle 69B'!$C$9</f>
        <v>35</v>
      </c>
      <c r="L227" s="158">
        <f>G227*'[2]AFORO-Boy.-Calle 69B'!$C$11</f>
        <v>15.5</v>
      </c>
      <c r="M227" s="158">
        <f t="shared" si="33"/>
        <v>122.5</v>
      </c>
      <c r="N227" s="158">
        <f t="shared" si="34"/>
        <v>557.5</v>
      </c>
      <c r="O227" s="159">
        <f t="shared" si="35"/>
        <v>162</v>
      </c>
      <c r="P227" s="160">
        <f t="shared" si="36"/>
        <v>1545</v>
      </c>
      <c r="Q227" s="160">
        <f t="shared" si="28"/>
        <v>1645</v>
      </c>
      <c r="R227" s="161">
        <f t="shared" si="29"/>
        <v>1.52375E-6</v>
      </c>
      <c r="S227" s="143">
        <f t="shared" si="30"/>
        <v>152.375</v>
      </c>
      <c r="T227" s="130">
        <f t="shared" si="31"/>
        <v>112.79166666666667</v>
      </c>
    </row>
    <row r="228" spans="1:20" x14ac:dyDescent="0.25">
      <c r="A228" s="160">
        <f>'[2]AFORO-Boy.-Calle 69B'!C241</f>
        <v>1600</v>
      </c>
      <c r="B228" s="160">
        <f>'[2]AFORO-Boy.-Calle 69B'!D241</f>
        <v>1615</v>
      </c>
      <c r="C228" s="229"/>
      <c r="D228" s="158">
        <f>SUM('Movimiento Ori-Occ'!D47+'Movimiento Ori-Occ'!D107+'Movimiento Ori-Occ'!D167+'Movimiento Ori-Occ'!D227)</f>
        <v>88</v>
      </c>
      <c r="E228" s="158">
        <f>SUM('Movimiento Ori-Occ'!E47+'Movimiento Ori-Occ'!E107+'Movimiento Ori-Occ'!E167+'Movimiento Ori-Occ'!E227)</f>
        <v>3</v>
      </c>
      <c r="F228" s="158">
        <f>SUM('Movimiento Ori-Occ'!F47+'Movimiento Ori-Occ'!F107+'Movimiento Ori-Occ'!F167+'Movimiento Ori-Occ'!F227)</f>
        <v>23</v>
      </c>
      <c r="G228" s="158">
        <f>SUM('Movimiento Ori-Occ'!G47+'Movimiento Ori-Occ'!G107+'Movimiento Ori-Occ'!G167+'Movimiento Ori-Occ'!G227)</f>
        <v>21</v>
      </c>
      <c r="H228" s="158">
        <f t="shared" si="32"/>
        <v>135</v>
      </c>
      <c r="I228" s="158">
        <f>D228*'[2]AFORO-Boy.-Calle 69B'!$C$3</f>
        <v>88</v>
      </c>
      <c r="J228" s="158">
        <f>E228*'[2]AFORO-Boy.-Calle 69B'!$C$5</f>
        <v>6</v>
      </c>
      <c r="K228" s="158">
        <f>F228*'[2]AFORO-Boy.-Calle 69B'!$C$9</f>
        <v>57.5</v>
      </c>
      <c r="L228" s="158">
        <f>G228*'[2]AFORO-Boy.-Calle 69B'!$C$11</f>
        <v>10.5</v>
      </c>
      <c r="M228" s="158">
        <f t="shared" si="33"/>
        <v>162</v>
      </c>
      <c r="N228" s="158">
        <f t="shared" si="34"/>
        <v>575</v>
      </c>
      <c r="O228" s="159">
        <f t="shared" si="35"/>
        <v>162</v>
      </c>
      <c r="P228" s="160">
        <f t="shared" si="36"/>
        <v>1600</v>
      </c>
      <c r="Q228" s="160">
        <f t="shared" si="28"/>
        <v>1700</v>
      </c>
      <c r="R228" s="161">
        <f t="shared" si="29"/>
        <v>1.52375E-6</v>
      </c>
      <c r="S228" s="143">
        <f t="shared" si="30"/>
        <v>152.375</v>
      </c>
      <c r="T228" s="130">
        <f t="shared" si="31"/>
        <v>112.79166666666667</v>
      </c>
    </row>
    <row r="229" spans="1:20" x14ac:dyDescent="0.25">
      <c r="A229" s="160">
        <f>'[2]AFORO-Boy.-Calle 69B'!C242</f>
        <v>1615</v>
      </c>
      <c r="B229" s="160">
        <f>'[2]AFORO-Boy.-Calle 69B'!D242</f>
        <v>1630</v>
      </c>
      <c r="C229" s="229"/>
      <c r="D229" s="158">
        <f>SUM('Movimiento Ori-Occ'!D48+'Movimiento Ori-Occ'!D108+'Movimiento Ori-Occ'!D168+'Movimiento Ori-Occ'!D228)</f>
        <v>67</v>
      </c>
      <c r="E229" s="158">
        <f>SUM('Movimiento Ori-Occ'!E48+'Movimiento Ori-Occ'!E108+'Movimiento Ori-Occ'!E168+'Movimiento Ori-Occ'!E228)</f>
        <v>5</v>
      </c>
      <c r="F229" s="158">
        <f>SUM('Movimiento Ori-Occ'!F48+'Movimiento Ori-Occ'!F108+'Movimiento Ori-Occ'!F168+'Movimiento Ori-Occ'!F228)</f>
        <v>22</v>
      </c>
      <c r="G229" s="158">
        <f>SUM('Movimiento Ori-Occ'!G48+'Movimiento Ori-Occ'!G108+'Movimiento Ori-Occ'!G168+'Movimiento Ori-Occ'!G228)</f>
        <v>29</v>
      </c>
      <c r="H229" s="158">
        <f t="shared" si="32"/>
        <v>123</v>
      </c>
      <c r="I229" s="158">
        <f>D229*'[2]AFORO-Boy.-Calle 69B'!$C$3</f>
        <v>67</v>
      </c>
      <c r="J229" s="158">
        <f>E229*'[2]AFORO-Boy.-Calle 69B'!$C$5</f>
        <v>10</v>
      </c>
      <c r="K229" s="158">
        <f>F229*'[2]AFORO-Boy.-Calle 69B'!$C$9</f>
        <v>55</v>
      </c>
      <c r="L229" s="158">
        <f>G229*'[2]AFORO-Boy.-Calle 69B'!$C$11</f>
        <v>14.5</v>
      </c>
      <c r="M229" s="158">
        <f t="shared" si="33"/>
        <v>146.5</v>
      </c>
      <c r="N229" s="158">
        <f t="shared" si="34"/>
        <v>542</v>
      </c>
      <c r="O229" s="159">
        <f t="shared" si="35"/>
        <v>146.5</v>
      </c>
      <c r="P229" s="160">
        <f t="shared" si="36"/>
        <v>1615</v>
      </c>
      <c r="Q229" s="160">
        <f t="shared" si="28"/>
        <v>1715</v>
      </c>
      <c r="R229" s="161">
        <f t="shared" si="29"/>
        <v>1.52375E-6</v>
      </c>
      <c r="S229" s="143">
        <f t="shared" si="30"/>
        <v>152.375</v>
      </c>
      <c r="T229" s="130">
        <f t="shared" si="31"/>
        <v>112.79166666666667</v>
      </c>
    </row>
    <row r="230" spans="1:20" x14ac:dyDescent="0.25">
      <c r="A230" s="160">
        <f>'[2]AFORO-Boy.-Calle 69B'!C243</f>
        <v>1630</v>
      </c>
      <c r="B230" s="160">
        <f>'[2]AFORO-Boy.-Calle 69B'!D243</f>
        <v>1645</v>
      </c>
      <c r="C230" s="229"/>
      <c r="D230" s="158">
        <f>SUM('Movimiento Ori-Occ'!D49+'Movimiento Ori-Occ'!D109+'Movimiento Ori-Occ'!D169+'Movimiento Ori-Occ'!D229)</f>
        <v>74</v>
      </c>
      <c r="E230" s="158">
        <f>SUM('Movimiento Ori-Occ'!E49+'Movimiento Ori-Occ'!E109+'Movimiento Ori-Occ'!E169+'Movimiento Ori-Occ'!E229)</f>
        <v>1</v>
      </c>
      <c r="F230" s="158">
        <f>SUM('Movimiento Ori-Occ'!F49+'Movimiento Ori-Occ'!F109+'Movimiento Ori-Occ'!F169+'Movimiento Ori-Occ'!F229)</f>
        <v>16</v>
      </c>
      <c r="G230" s="158">
        <f>SUM('Movimiento Ori-Occ'!G49+'Movimiento Ori-Occ'!G109+'Movimiento Ori-Occ'!G169+'Movimiento Ori-Occ'!G229)</f>
        <v>21</v>
      </c>
      <c r="H230" s="158">
        <f t="shared" si="32"/>
        <v>112</v>
      </c>
      <c r="I230" s="158">
        <f>D230*'[2]AFORO-Boy.-Calle 69B'!$C$3</f>
        <v>74</v>
      </c>
      <c r="J230" s="158">
        <f>E230*'[2]AFORO-Boy.-Calle 69B'!$C$5</f>
        <v>2</v>
      </c>
      <c r="K230" s="158">
        <f>F230*'[2]AFORO-Boy.-Calle 69B'!$C$9</f>
        <v>40</v>
      </c>
      <c r="L230" s="158">
        <f>G230*'[2]AFORO-Boy.-Calle 69B'!$C$11</f>
        <v>10.5</v>
      </c>
      <c r="M230" s="158">
        <f t="shared" si="33"/>
        <v>126.5</v>
      </c>
      <c r="N230" s="158">
        <f t="shared" si="34"/>
        <v>539</v>
      </c>
      <c r="O230" s="159">
        <f t="shared" si="35"/>
        <v>143.5</v>
      </c>
      <c r="P230" s="160">
        <f t="shared" si="36"/>
        <v>1630</v>
      </c>
      <c r="Q230" s="160">
        <f t="shared" si="28"/>
        <v>1730</v>
      </c>
      <c r="R230" s="161">
        <f t="shared" si="29"/>
        <v>1.52375E-6</v>
      </c>
      <c r="S230" s="143">
        <f t="shared" si="30"/>
        <v>152.375</v>
      </c>
      <c r="T230" s="130">
        <f t="shared" si="31"/>
        <v>112.79166666666667</v>
      </c>
    </row>
    <row r="231" spans="1:20" x14ac:dyDescent="0.25">
      <c r="A231" s="160">
        <f>'[2]AFORO-Boy.-Calle 69B'!C244</f>
        <v>1645</v>
      </c>
      <c r="B231" s="160">
        <f>'[2]AFORO-Boy.-Calle 69B'!D244</f>
        <v>1700</v>
      </c>
      <c r="C231" s="229"/>
      <c r="D231" s="158">
        <f>SUM('Movimiento Ori-Occ'!D50+'Movimiento Ori-Occ'!D110+'Movimiento Ori-Occ'!D170+'Movimiento Ori-Occ'!D230)</f>
        <v>98</v>
      </c>
      <c r="E231" s="158">
        <f>SUM('Movimiento Ori-Occ'!E50+'Movimiento Ori-Occ'!E110+'Movimiento Ori-Occ'!E170+'Movimiento Ori-Occ'!E230)</f>
        <v>1</v>
      </c>
      <c r="F231" s="158">
        <f>SUM('Movimiento Ori-Occ'!F50+'Movimiento Ori-Occ'!F110+'Movimiento Ori-Occ'!F170+'Movimiento Ori-Occ'!F230)</f>
        <v>11</v>
      </c>
      <c r="G231" s="158">
        <f>SUM('Movimiento Ori-Occ'!G50+'Movimiento Ori-Occ'!G110+'Movimiento Ori-Occ'!G170+'Movimiento Ori-Occ'!G230)</f>
        <v>25</v>
      </c>
      <c r="H231" s="158">
        <f t="shared" si="32"/>
        <v>135</v>
      </c>
      <c r="I231" s="158">
        <f>D231*'[2]AFORO-Boy.-Calle 69B'!$C$3</f>
        <v>98</v>
      </c>
      <c r="J231" s="158">
        <f>E231*'[2]AFORO-Boy.-Calle 69B'!$C$5</f>
        <v>2</v>
      </c>
      <c r="K231" s="158">
        <f>F231*'[2]AFORO-Boy.-Calle 69B'!$C$9</f>
        <v>27.5</v>
      </c>
      <c r="L231" s="158">
        <f>G231*'[2]AFORO-Boy.-Calle 69B'!$C$11</f>
        <v>12.5</v>
      </c>
      <c r="M231" s="158">
        <f t="shared" si="33"/>
        <v>140</v>
      </c>
      <c r="N231" s="158">
        <f t="shared" si="34"/>
        <v>540.5</v>
      </c>
      <c r="O231" s="159">
        <f t="shared" si="35"/>
        <v>143.5</v>
      </c>
      <c r="P231" s="160">
        <f t="shared" si="36"/>
        <v>1645</v>
      </c>
      <c r="Q231" s="160">
        <f t="shared" si="28"/>
        <v>1745</v>
      </c>
      <c r="R231" s="161">
        <f t="shared" si="29"/>
        <v>1.52375E-6</v>
      </c>
      <c r="S231" s="143">
        <f t="shared" si="30"/>
        <v>152.375</v>
      </c>
      <c r="T231" s="130">
        <f t="shared" si="31"/>
        <v>112.79166666666667</v>
      </c>
    </row>
    <row r="232" spans="1:20" x14ac:dyDescent="0.25">
      <c r="A232" s="160">
        <f>'[2]AFORO-Boy.-Calle 69B'!C245</f>
        <v>1700</v>
      </c>
      <c r="B232" s="160">
        <f>'[2]AFORO-Boy.-Calle 69B'!D245</f>
        <v>1715</v>
      </c>
      <c r="C232" s="229"/>
      <c r="D232" s="158">
        <f>SUM('Movimiento Ori-Occ'!D51+'Movimiento Ori-Occ'!D111+'Movimiento Ori-Occ'!D171+'Movimiento Ori-Occ'!D231)</f>
        <v>85</v>
      </c>
      <c r="E232" s="158">
        <f>SUM('Movimiento Ori-Occ'!E51+'Movimiento Ori-Occ'!E111+'Movimiento Ori-Occ'!E171+'Movimiento Ori-Occ'!E231)</f>
        <v>1</v>
      </c>
      <c r="F232" s="158">
        <f>SUM('Movimiento Ori-Occ'!F51+'Movimiento Ori-Occ'!F111+'Movimiento Ori-Occ'!F171+'Movimiento Ori-Occ'!F231)</f>
        <v>11</v>
      </c>
      <c r="G232" s="158">
        <f>SUM('Movimiento Ori-Occ'!G51+'Movimiento Ori-Occ'!G111+'Movimiento Ori-Occ'!G171+'Movimiento Ori-Occ'!G231)</f>
        <v>29</v>
      </c>
      <c r="H232" s="158">
        <f t="shared" si="32"/>
        <v>126</v>
      </c>
      <c r="I232" s="158">
        <f>D232*'[2]AFORO-Boy.-Calle 69B'!$C$3</f>
        <v>85</v>
      </c>
      <c r="J232" s="158">
        <f>E232*'[2]AFORO-Boy.-Calle 69B'!$C$5</f>
        <v>2</v>
      </c>
      <c r="K232" s="158">
        <f>F232*'[2]AFORO-Boy.-Calle 69B'!$C$9</f>
        <v>27.5</v>
      </c>
      <c r="L232" s="158">
        <f>G232*'[2]AFORO-Boy.-Calle 69B'!$C$11</f>
        <v>14.5</v>
      </c>
      <c r="M232" s="158">
        <f t="shared" si="33"/>
        <v>129</v>
      </c>
      <c r="N232" s="158">
        <f t="shared" si="34"/>
        <v>531</v>
      </c>
      <c r="O232" s="159">
        <f t="shared" si="35"/>
        <v>143.5</v>
      </c>
      <c r="P232" s="160">
        <f t="shared" si="36"/>
        <v>1700</v>
      </c>
      <c r="Q232" s="160">
        <f t="shared" si="28"/>
        <v>1800</v>
      </c>
      <c r="R232" s="161">
        <f t="shared" si="29"/>
        <v>1.52375E-6</v>
      </c>
      <c r="S232" s="143">
        <f t="shared" si="30"/>
        <v>152.375</v>
      </c>
      <c r="T232" s="130">
        <f t="shared" si="31"/>
        <v>112.79166666666667</v>
      </c>
    </row>
    <row r="233" spans="1:20" x14ac:dyDescent="0.25">
      <c r="A233" s="160">
        <f>'[2]AFORO-Boy.-Calle 69B'!C246</f>
        <v>1715</v>
      </c>
      <c r="B233" s="160">
        <f>'[2]AFORO-Boy.-Calle 69B'!D246</f>
        <v>1730</v>
      </c>
      <c r="C233" s="229"/>
      <c r="D233" s="158">
        <f>SUM('Movimiento Ori-Occ'!D52+'Movimiento Ori-Occ'!D112+'Movimiento Ori-Occ'!D172+'Movimiento Ori-Occ'!D232)</f>
        <v>82</v>
      </c>
      <c r="E233" s="158">
        <f>SUM('Movimiento Ori-Occ'!E52+'Movimiento Ori-Occ'!E112+'Movimiento Ori-Occ'!E172+'Movimiento Ori-Occ'!E232)</f>
        <v>1</v>
      </c>
      <c r="F233" s="158">
        <f>SUM('Movimiento Ori-Occ'!F52+'Movimiento Ori-Occ'!F112+'Movimiento Ori-Occ'!F172+'Movimiento Ori-Occ'!F232)</f>
        <v>16</v>
      </c>
      <c r="G233" s="158">
        <f>SUM('Movimiento Ori-Occ'!G52+'Movimiento Ori-Occ'!G112+'Movimiento Ori-Occ'!G172+'Movimiento Ori-Occ'!G232)</f>
        <v>39</v>
      </c>
      <c r="H233" s="158">
        <f t="shared" si="32"/>
        <v>138</v>
      </c>
      <c r="I233" s="158">
        <f>D233*'[2]AFORO-Boy.-Calle 69B'!$C$3</f>
        <v>82</v>
      </c>
      <c r="J233" s="158">
        <f>E233*'[2]AFORO-Boy.-Calle 69B'!$C$5</f>
        <v>2</v>
      </c>
      <c r="K233" s="158">
        <f>F233*'[2]AFORO-Boy.-Calle 69B'!$C$9</f>
        <v>40</v>
      </c>
      <c r="L233" s="158">
        <f>G233*'[2]AFORO-Boy.-Calle 69B'!$C$11</f>
        <v>19.5</v>
      </c>
      <c r="M233" s="158">
        <f t="shared" si="33"/>
        <v>143.5</v>
      </c>
      <c r="N233" s="158">
        <f t="shared" si="34"/>
        <v>504.5</v>
      </c>
      <c r="O233" s="159">
        <f t="shared" si="35"/>
        <v>143.5</v>
      </c>
      <c r="P233" s="160">
        <f t="shared" si="36"/>
        <v>1715</v>
      </c>
      <c r="Q233" s="160">
        <f t="shared" si="28"/>
        <v>1815</v>
      </c>
      <c r="R233" s="161">
        <f t="shared" si="29"/>
        <v>1.52375E-6</v>
      </c>
      <c r="S233" s="143">
        <f t="shared" si="30"/>
        <v>152.375</v>
      </c>
      <c r="T233" s="130">
        <f t="shared" si="31"/>
        <v>112.79166666666667</v>
      </c>
    </row>
    <row r="234" spans="1:20" x14ac:dyDescent="0.25">
      <c r="A234" s="160">
        <f>'[2]AFORO-Boy.-Calle 69B'!C247</f>
        <v>1730</v>
      </c>
      <c r="B234" s="160">
        <f>'[2]AFORO-Boy.-Calle 69B'!D247</f>
        <v>1745</v>
      </c>
      <c r="C234" s="229"/>
      <c r="D234" s="158">
        <f>SUM('Movimiento Ori-Occ'!D53+'Movimiento Ori-Occ'!D113+'Movimiento Ori-Occ'!D173+'Movimiento Ori-Occ'!D233)</f>
        <v>72</v>
      </c>
      <c r="E234" s="158">
        <f>SUM('Movimiento Ori-Occ'!E53+'Movimiento Ori-Occ'!E113+'Movimiento Ori-Occ'!E173+'Movimiento Ori-Occ'!E233)</f>
        <v>2</v>
      </c>
      <c r="F234" s="158">
        <f>SUM('Movimiento Ori-Occ'!F53+'Movimiento Ori-Occ'!F113+'Movimiento Ori-Occ'!F173+'Movimiento Ori-Occ'!F233)</f>
        <v>11</v>
      </c>
      <c r="G234" s="158">
        <f>SUM('Movimiento Ori-Occ'!G53+'Movimiento Ori-Occ'!G113+'Movimiento Ori-Occ'!G173+'Movimiento Ori-Occ'!G233)</f>
        <v>49</v>
      </c>
      <c r="H234" s="158">
        <f t="shared" si="32"/>
        <v>134</v>
      </c>
      <c r="I234" s="158">
        <f>D234*'[2]AFORO-Boy.-Calle 69B'!$C$3</f>
        <v>72</v>
      </c>
      <c r="J234" s="158">
        <f>E234*'[2]AFORO-Boy.-Calle 69B'!$C$5</f>
        <v>4</v>
      </c>
      <c r="K234" s="158">
        <f>F234*'[2]AFORO-Boy.-Calle 69B'!$C$9</f>
        <v>27.5</v>
      </c>
      <c r="L234" s="158">
        <f>G234*'[2]AFORO-Boy.-Calle 69B'!$C$11</f>
        <v>24.5</v>
      </c>
      <c r="M234" s="158">
        <f t="shared" si="33"/>
        <v>128</v>
      </c>
      <c r="N234" s="158">
        <f t="shared" si="34"/>
        <v>487</v>
      </c>
      <c r="O234" s="159">
        <f t="shared" si="35"/>
        <v>130.5</v>
      </c>
      <c r="P234" s="160">
        <f t="shared" si="36"/>
        <v>1730</v>
      </c>
      <c r="Q234" s="160">
        <f t="shared" si="28"/>
        <v>1830</v>
      </c>
      <c r="R234" s="161">
        <f t="shared" si="29"/>
        <v>1.52375E-6</v>
      </c>
      <c r="S234" s="143">
        <f t="shared" si="30"/>
        <v>152.375</v>
      </c>
      <c r="T234" s="130">
        <f t="shared" si="31"/>
        <v>112.79166666666667</v>
      </c>
    </row>
    <row r="235" spans="1:20" x14ac:dyDescent="0.25">
      <c r="A235" s="160">
        <f>'[2]AFORO-Boy.-Calle 69B'!C248</f>
        <v>1745</v>
      </c>
      <c r="B235" s="160">
        <f>'[2]AFORO-Boy.-Calle 69B'!D248</f>
        <v>1800</v>
      </c>
      <c r="C235" s="229"/>
      <c r="D235" s="158">
        <f>SUM('Movimiento Ori-Occ'!D54+'Movimiento Ori-Occ'!D114+'Movimiento Ori-Occ'!D174+'Movimiento Ori-Occ'!D234)</f>
        <v>81</v>
      </c>
      <c r="E235" s="158">
        <f>SUM('Movimiento Ori-Occ'!E54+'Movimiento Ori-Occ'!E114+'Movimiento Ori-Occ'!E174+'Movimiento Ori-Occ'!E234)</f>
        <v>5</v>
      </c>
      <c r="F235" s="158">
        <f>SUM('Movimiento Ori-Occ'!F54+'Movimiento Ori-Occ'!F114+'Movimiento Ori-Occ'!F174+'Movimiento Ori-Occ'!F234)</f>
        <v>7</v>
      </c>
      <c r="G235" s="158">
        <f>SUM('Movimiento Ori-Occ'!G54+'Movimiento Ori-Occ'!G114+'Movimiento Ori-Occ'!G174+'Movimiento Ori-Occ'!G234)</f>
        <v>44</v>
      </c>
      <c r="H235" s="158">
        <f t="shared" si="32"/>
        <v>137</v>
      </c>
      <c r="I235" s="158">
        <f>D235*'[2]AFORO-Boy.-Calle 69B'!$C$3</f>
        <v>81</v>
      </c>
      <c r="J235" s="158">
        <f>E235*'[2]AFORO-Boy.-Calle 69B'!$C$5</f>
        <v>10</v>
      </c>
      <c r="K235" s="158">
        <f>F235*'[2]AFORO-Boy.-Calle 69B'!$C$9</f>
        <v>17.5</v>
      </c>
      <c r="L235" s="158">
        <f>G235*'[2]AFORO-Boy.-Calle 69B'!$C$11</f>
        <v>22</v>
      </c>
      <c r="M235" s="158">
        <f t="shared" si="33"/>
        <v>130.5</v>
      </c>
      <c r="N235" s="158">
        <f t="shared" si="34"/>
        <v>490</v>
      </c>
      <c r="O235" s="159">
        <f t="shared" si="35"/>
        <v>131</v>
      </c>
      <c r="P235" s="160">
        <f t="shared" si="36"/>
        <v>1745</v>
      </c>
      <c r="Q235" s="160">
        <f t="shared" si="28"/>
        <v>1845</v>
      </c>
      <c r="R235" s="161">
        <f t="shared" si="29"/>
        <v>1.52375E-6</v>
      </c>
      <c r="S235" s="143">
        <f t="shared" si="30"/>
        <v>152.375</v>
      </c>
      <c r="T235" s="130">
        <f t="shared" si="31"/>
        <v>112.79166666666667</v>
      </c>
    </row>
    <row r="236" spans="1:20" x14ac:dyDescent="0.25">
      <c r="A236" s="160">
        <f>'[2]AFORO-Boy.-Calle 69B'!C249</f>
        <v>1800</v>
      </c>
      <c r="B236" s="160">
        <f>'[2]AFORO-Boy.-Calle 69B'!D249</f>
        <v>1815</v>
      </c>
      <c r="C236" s="229"/>
      <c r="D236" s="158">
        <f>SUM('Movimiento Ori-Occ'!D55+'Movimiento Ori-Occ'!D115+'Movimiento Ori-Occ'!D175+'Movimiento Ori-Occ'!D235)</f>
        <v>59</v>
      </c>
      <c r="E236" s="158">
        <f>SUM('Movimiento Ori-Occ'!E55+'Movimiento Ori-Occ'!E115+'Movimiento Ori-Occ'!E175+'Movimiento Ori-Occ'!E235)</f>
        <v>2</v>
      </c>
      <c r="F236" s="158">
        <f>SUM('Movimiento Ori-Occ'!F55+'Movimiento Ori-Occ'!F115+'Movimiento Ori-Occ'!F175+'Movimiento Ori-Occ'!F235)</f>
        <v>9</v>
      </c>
      <c r="G236" s="158">
        <f>SUM('Movimiento Ori-Occ'!G55+'Movimiento Ori-Occ'!G115+'Movimiento Ori-Occ'!G175+'Movimiento Ori-Occ'!G235)</f>
        <v>34</v>
      </c>
      <c r="H236" s="158">
        <f t="shared" si="32"/>
        <v>104</v>
      </c>
      <c r="I236" s="158">
        <f>D236*'[2]AFORO-Boy.-Calle 69B'!$C$3</f>
        <v>59</v>
      </c>
      <c r="J236" s="158">
        <f>E236*'[2]AFORO-Boy.-Calle 69B'!$C$5</f>
        <v>4</v>
      </c>
      <c r="K236" s="158">
        <f>F236*'[2]AFORO-Boy.-Calle 69B'!$C$9</f>
        <v>22.5</v>
      </c>
      <c r="L236" s="158">
        <f>G236*'[2]AFORO-Boy.-Calle 69B'!$C$11</f>
        <v>17</v>
      </c>
      <c r="M236" s="158">
        <f t="shared" si="33"/>
        <v>102.5</v>
      </c>
      <c r="N236" s="158">
        <f t="shared" si="34"/>
        <v>501.5</v>
      </c>
      <c r="O236" s="159">
        <f t="shared" si="35"/>
        <v>142</v>
      </c>
      <c r="P236" s="160">
        <f t="shared" si="36"/>
        <v>1800</v>
      </c>
      <c r="Q236" s="160">
        <f t="shared" si="28"/>
        <v>1900</v>
      </c>
      <c r="R236" s="161">
        <f t="shared" si="29"/>
        <v>1.52375E-6</v>
      </c>
      <c r="S236" s="143">
        <f t="shared" si="30"/>
        <v>152.375</v>
      </c>
      <c r="T236" s="130">
        <f t="shared" si="31"/>
        <v>112.79166666666667</v>
      </c>
    </row>
    <row r="237" spans="1:20" x14ac:dyDescent="0.25">
      <c r="A237" s="160">
        <f>'[2]AFORO-Boy.-Calle 69B'!C250</f>
        <v>1815</v>
      </c>
      <c r="B237" s="160">
        <f>'[2]AFORO-Boy.-Calle 69B'!D250</f>
        <v>1830</v>
      </c>
      <c r="C237" s="229"/>
      <c r="D237" s="158">
        <f>SUM('Movimiento Ori-Occ'!D56+'Movimiento Ori-Occ'!D116+'Movimiento Ori-Occ'!D176+'Movimiento Ori-Occ'!D236)</f>
        <v>71</v>
      </c>
      <c r="E237" s="158">
        <f>SUM('Movimiento Ori-Occ'!E56+'Movimiento Ori-Occ'!E116+'Movimiento Ori-Occ'!E176+'Movimiento Ori-Occ'!E236)</f>
        <v>1</v>
      </c>
      <c r="F237" s="158">
        <f>SUM('Movimiento Ori-Occ'!F56+'Movimiento Ori-Occ'!F116+'Movimiento Ori-Occ'!F176+'Movimiento Ori-Occ'!F236)</f>
        <v>9</v>
      </c>
      <c r="G237" s="158">
        <f>SUM('Movimiento Ori-Occ'!G56+'Movimiento Ori-Occ'!G116+'Movimiento Ori-Occ'!G176+'Movimiento Ori-Occ'!G236)</f>
        <v>61</v>
      </c>
      <c r="H237" s="158">
        <f t="shared" si="32"/>
        <v>142</v>
      </c>
      <c r="I237" s="158">
        <f>D237*'[2]AFORO-Boy.-Calle 69B'!$C$3</f>
        <v>71</v>
      </c>
      <c r="J237" s="158">
        <f>E237*'[2]AFORO-Boy.-Calle 69B'!$C$5</f>
        <v>2</v>
      </c>
      <c r="K237" s="158">
        <f>F237*'[2]AFORO-Boy.-Calle 69B'!$C$9</f>
        <v>22.5</v>
      </c>
      <c r="L237" s="158">
        <f>G237*'[2]AFORO-Boy.-Calle 69B'!$C$11</f>
        <v>30.5</v>
      </c>
      <c r="M237" s="158">
        <f t="shared" si="33"/>
        <v>126</v>
      </c>
      <c r="N237" s="158">
        <f t="shared" si="34"/>
        <v>549.5</v>
      </c>
      <c r="O237" s="159">
        <f t="shared" si="35"/>
        <v>150.5</v>
      </c>
      <c r="P237" s="160">
        <f t="shared" si="36"/>
        <v>1815</v>
      </c>
      <c r="Q237" s="160">
        <f t="shared" si="28"/>
        <v>1915</v>
      </c>
      <c r="R237" s="161">
        <f t="shared" si="29"/>
        <v>1.52375E-6</v>
      </c>
      <c r="S237" s="143">
        <f t="shared" si="30"/>
        <v>152.375</v>
      </c>
      <c r="T237" s="130">
        <f t="shared" si="31"/>
        <v>112.79166666666667</v>
      </c>
    </row>
    <row r="238" spans="1:20" x14ac:dyDescent="0.25">
      <c r="A238" s="160">
        <f>'[2]AFORO-Boy.-Calle 69B'!C251</f>
        <v>1830</v>
      </c>
      <c r="B238" s="160">
        <f>'[2]AFORO-Boy.-Calle 69B'!D251</f>
        <v>1845</v>
      </c>
      <c r="C238" s="229"/>
      <c r="D238" s="158">
        <f>SUM('Movimiento Ori-Occ'!D57+'Movimiento Ori-Occ'!D117+'Movimiento Ori-Occ'!D177+'Movimiento Ori-Occ'!D237)</f>
        <v>74</v>
      </c>
      <c r="E238" s="158">
        <f>SUM('Movimiento Ori-Occ'!E57+'Movimiento Ori-Occ'!E117+'Movimiento Ori-Occ'!E177+'Movimiento Ori-Occ'!E237)</f>
        <v>3</v>
      </c>
      <c r="F238" s="158">
        <f>SUM('Movimiento Ori-Occ'!F57+'Movimiento Ori-Occ'!F117+'Movimiento Ori-Occ'!F177+'Movimiento Ori-Occ'!F237)</f>
        <v>13</v>
      </c>
      <c r="G238" s="158">
        <f>SUM('Movimiento Ori-Occ'!G57+'Movimiento Ori-Occ'!G117+'Movimiento Ori-Occ'!G177+'Movimiento Ori-Occ'!G237)</f>
        <v>37</v>
      </c>
      <c r="H238" s="158">
        <f t="shared" si="32"/>
        <v>127</v>
      </c>
      <c r="I238" s="158">
        <f>D238*'[2]AFORO-Boy.-Calle 69B'!$C$3</f>
        <v>74</v>
      </c>
      <c r="J238" s="158">
        <f>E238*'[2]AFORO-Boy.-Calle 69B'!$C$5</f>
        <v>6</v>
      </c>
      <c r="K238" s="158">
        <f>F238*'[2]AFORO-Boy.-Calle 69B'!$C$9</f>
        <v>32.5</v>
      </c>
      <c r="L238" s="158">
        <f>G238*'[2]AFORO-Boy.-Calle 69B'!$C$11</f>
        <v>18.5</v>
      </c>
      <c r="M238" s="158">
        <f t="shared" si="33"/>
        <v>131</v>
      </c>
      <c r="N238" s="158">
        <f t="shared" si="34"/>
        <v>569.5</v>
      </c>
      <c r="O238" s="159">
        <f t="shared" si="35"/>
        <v>150.5</v>
      </c>
      <c r="P238" s="160">
        <f t="shared" si="36"/>
        <v>1830</v>
      </c>
      <c r="Q238" s="160">
        <f t="shared" si="28"/>
        <v>1930</v>
      </c>
      <c r="R238" s="161">
        <f t="shared" si="29"/>
        <v>1.52375E-6</v>
      </c>
      <c r="S238" s="143">
        <f t="shared" si="30"/>
        <v>152.375</v>
      </c>
      <c r="T238" s="130">
        <f t="shared" si="31"/>
        <v>112.79166666666667</v>
      </c>
    </row>
    <row r="239" spans="1:20" x14ac:dyDescent="0.25">
      <c r="A239" s="160">
        <f>'[2]AFORO-Boy.-Calle 69B'!C252</f>
        <v>1845</v>
      </c>
      <c r="B239" s="160">
        <f>'[2]AFORO-Boy.-Calle 69B'!D252</f>
        <v>1900</v>
      </c>
      <c r="C239" s="229"/>
      <c r="D239" s="158">
        <f>SUM('Movimiento Ori-Occ'!D58+'Movimiento Ori-Occ'!D118+'Movimiento Ori-Occ'!D178+'Movimiento Ori-Occ'!D238)</f>
        <v>84</v>
      </c>
      <c r="E239" s="158">
        <f>SUM('Movimiento Ori-Occ'!E58+'Movimiento Ori-Occ'!E118+'Movimiento Ori-Occ'!E178+'Movimiento Ori-Occ'!E238)</f>
        <v>5</v>
      </c>
      <c r="F239" s="158">
        <f>SUM('Movimiento Ori-Occ'!F58+'Movimiento Ori-Occ'!F118+'Movimiento Ori-Occ'!F178+'Movimiento Ori-Occ'!F238)</f>
        <v>7</v>
      </c>
      <c r="G239" s="158">
        <f>SUM('Movimiento Ori-Occ'!G58+'Movimiento Ori-Occ'!G118+'Movimiento Ori-Occ'!G178+'Movimiento Ori-Occ'!G238)</f>
        <v>61</v>
      </c>
      <c r="H239" s="158">
        <f t="shared" si="32"/>
        <v>157</v>
      </c>
      <c r="I239" s="158">
        <f>D239*'[2]AFORO-Boy.-Calle 69B'!$C$3</f>
        <v>84</v>
      </c>
      <c r="J239" s="158">
        <f>E239*'[2]AFORO-Boy.-Calle 69B'!$C$5</f>
        <v>10</v>
      </c>
      <c r="K239" s="158">
        <f>F239*'[2]AFORO-Boy.-Calle 69B'!$C$9</f>
        <v>17.5</v>
      </c>
      <c r="L239" s="158">
        <f>G239*'[2]AFORO-Boy.-Calle 69B'!$C$11</f>
        <v>30.5</v>
      </c>
      <c r="M239" s="158">
        <f t="shared" si="33"/>
        <v>142</v>
      </c>
      <c r="N239" s="158">
        <f t="shared" si="34"/>
        <v>587</v>
      </c>
      <c r="O239" s="159">
        <f t="shared" si="35"/>
        <v>150.5</v>
      </c>
      <c r="P239" s="160">
        <f t="shared" si="36"/>
        <v>1845</v>
      </c>
      <c r="Q239" s="160">
        <f t="shared" si="28"/>
        <v>1945</v>
      </c>
      <c r="R239" s="161">
        <f t="shared" si="29"/>
        <v>1.52375E-6</v>
      </c>
      <c r="S239" s="143">
        <f t="shared" si="30"/>
        <v>152.375</v>
      </c>
      <c r="T239" s="130">
        <f t="shared" si="31"/>
        <v>112.79166666666667</v>
      </c>
    </row>
    <row r="240" spans="1:20" x14ac:dyDescent="0.25">
      <c r="A240" s="160">
        <f>'[2]AFORO-Boy.-Calle 69B'!C253</f>
        <v>1900</v>
      </c>
      <c r="B240" s="160">
        <f>'[2]AFORO-Boy.-Calle 69B'!D253</f>
        <v>1915</v>
      </c>
      <c r="C240" s="229"/>
      <c r="D240" s="158">
        <f>SUM('Movimiento Ori-Occ'!D59+'Movimiento Ori-Occ'!D119+'Movimiento Ori-Occ'!D179+'Movimiento Ori-Occ'!D239)</f>
        <v>101</v>
      </c>
      <c r="E240" s="158">
        <f>SUM('Movimiento Ori-Occ'!E59+'Movimiento Ori-Occ'!E119+'Movimiento Ori-Occ'!E179+'Movimiento Ori-Occ'!E239)</f>
        <v>3</v>
      </c>
      <c r="F240" s="158">
        <f>SUM('Movimiento Ori-Occ'!F59+'Movimiento Ori-Occ'!F119+'Movimiento Ori-Occ'!F179+'Movimiento Ori-Occ'!F239)</f>
        <v>6</v>
      </c>
      <c r="G240" s="158">
        <f>SUM('Movimiento Ori-Occ'!G59+'Movimiento Ori-Occ'!G119+'Movimiento Ori-Occ'!G179+'Movimiento Ori-Occ'!G239)</f>
        <v>57</v>
      </c>
      <c r="H240" s="158">
        <f t="shared" si="32"/>
        <v>167</v>
      </c>
      <c r="I240" s="158">
        <f>D240*'[2]AFORO-Boy.-Calle 69B'!$C$3</f>
        <v>101</v>
      </c>
      <c r="J240" s="158">
        <f>E240*'[2]AFORO-Boy.-Calle 69B'!$C$5</f>
        <v>6</v>
      </c>
      <c r="K240" s="158">
        <f>F240*'[2]AFORO-Boy.-Calle 69B'!$C$9</f>
        <v>15</v>
      </c>
      <c r="L240" s="158">
        <f>G240*'[2]AFORO-Boy.-Calle 69B'!$C$11</f>
        <v>28.5</v>
      </c>
      <c r="M240" s="158">
        <f t="shared" si="33"/>
        <v>150.5</v>
      </c>
      <c r="N240" s="158">
        <f t="shared" si="34"/>
        <v>605</v>
      </c>
      <c r="O240" s="159">
        <f t="shared" si="35"/>
        <v>160</v>
      </c>
      <c r="P240" s="160">
        <f t="shared" si="36"/>
        <v>1900</v>
      </c>
      <c r="Q240" s="160">
        <f t="shared" si="28"/>
        <v>2000</v>
      </c>
      <c r="R240" s="161">
        <f t="shared" si="29"/>
        <v>1.52375E-6</v>
      </c>
      <c r="S240" s="143">
        <f t="shared" si="30"/>
        <v>152.375</v>
      </c>
      <c r="T240" s="130">
        <f t="shared" si="31"/>
        <v>112.79166666666667</v>
      </c>
    </row>
    <row r="241" spans="1:20" x14ac:dyDescent="0.25">
      <c r="A241" s="160">
        <f>'[2]AFORO-Boy.-Calle 69B'!C254</f>
        <v>1915</v>
      </c>
      <c r="B241" s="160">
        <f>'[2]AFORO-Boy.-Calle 69B'!D254</f>
        <v>1930</v>
      </c>
      <c r="C241" s="229"/>
      <c r="D241" s="158">
        <f>SUM('Movimiento Ori-Occ'!D60+'Movimiento Ori-Occ'!D120+'Movimiento Ori-Occ'!D180+'Movimiento Ori-Occ'!D240)</f>
        <v>90</v>
      </c>
      <c r="E241" s="158">
        <f>SUM('Movimiento Ori-Occ'!E60+'Movimiento Ori-Occ'!E120+'Movimiento Ori-Occ'!E180+'Movimiento Ori-Occ'!E240)</f>
        <v>2</v>
      </c>
      <c r="F241" s="158">
        <f>SUM('Movimiento Ori-Occ'!F60+'Movimiento Ori-Occ'!F120+'Movimiento Ori-Occ'!F180+'Movimiento Ori-Occ'!F240)</f>
        <v>11</v>
      </c>
      <c r="G241" s="158">
        <f>SUM('Movimiento Ori-Occ'!G60+'Movimiento Ori-Occ'!G120+'Movimiento Ori-Occ'!G180+'Movimiento Ori-Occ'!G240)</f>
        <v>49</v>
      </c>
      <c r="H241" s="158">
        <f t="shared" si="32"/>
        <v>152</v>
      </c>
      <c r="I241" s="158">
        <f>D241*'[2]AFORO-Boy.-Calle 69B'!$C$3</f>
        <v>90</v>
      </c>
      <c r="J241" s="158">
        <f>E241*'[2]AFORO-Boy.-Calle 69B'!$C$5</f>
        <v>4</v>
      </c>
      <c r="K241" s="158">
        <f>F241*'[2]AFORO-Boy.-Calle 69B'!$C$9</f>
        <v>27.5</v>
      </c>
      <c r="L241" s="158">
        <f>G241*'[2]AFORO-Boy.-Calle 69B'!$C$11</f>
        <v>24.5</v>
      </c>
      <c r="M241" s="158">
        <f t="shared" si="33"/>
        <v>146</v>
      </c>
      <c r="N241" s="158"/>
      <c r="O241" s="159"/>
      <c r="P241" s="160"/>
      <c r="Q241" s="160"/>
      <c r="R241" s="161"/>
      <c r="S241" s="143">
        <f t="shared" si="30"/>
        <v>152.375</v>
      </c>
      <c r="T241" s="130">
        <f t="shared" si="31"/>
        <v>112.79166666666667</v>
      </c>
    </row>
    <row r="242" spans="1:20" x14ac:dyDescent="0.25">
      <c r="A242" s="160">
        <f>'[2]AFORO-Boy.-Calle 69B'!C255</f>
        <v>1930</v>
      </c>
      <c r="B242" s="160">
        <f>'[2]AFORO-Boy.-Calle 69B'!D255</f>
        <v>1945</v>
      </c>
      <c r="C242" s="229"/>
      <c r="D242" s="158">
        <f>SUM('Movimiento Ori-Occ'!D61+'Movimiento Ori-Occ'!D121+'Movimiento Ori-Occ'!D181+'Movimiento Ori-Occ'!D241)</f>
        <v>89</v>
      </c>
      <c r="E242" s="158">
        <f>SUM('Movimiento Ori-Occ'!E61+'Movimiento Ori-Occ'!E121+'Movimiento Ori-Occ'!E181+'Movimiento Ori-Occ'!E241)</f>
        <v>9</v>
      </c>
      <c r="F242" s="158">
        <f>SUM('Movimiento Ori-Occ'!F61+'Movimiento Ori-Occ'!F121+'Movimiento Ori-Occ'!F181+'Movimiento Ori-Occ'!F241)</f>
        <v>10</v>
      </c>
      <c r="G242" s="158">
        <f>SUM('Movimiento Ori-Occ'!G61+'Movimiento Ori-Occ'!G121+'Movimiento Ori-Occ'!G181+'Movimiento Ori-Occ'!G241)</f>
        <v>33</v>
      </c>
      <c r="H242" s="158">
        <f t="shared" si="32"/>
        <v>141</v>
      </c>
      <c r="I242" s="158">
        <f>D242*'[2]AFORO-Boy.-Calle 69B'!$C$3</f>
        <v>89</v>
      </c>
      <c r="J242" s="158">
        <f>E242*'[2]AFORO-Boy.-Calle 69B'!$C$5</f>
        <v>18</v>
      </c>
      <c r="K242" s="158">
        <f>F242*'[2]AFORO-Boy.-Calle 69B'!$C$9</f>
        <v>25</v>
      </c>
      <c r="L242" s="158">
        <f>G242*'[2]AFORO-Boy.-Calle 69B'!$C$11</f>
        <v>16.5</v>
      </c>
      <c r="M242" s="158">
        <f t="shared" si="33"/>
        <v>148.5</v>
      </c>
      <c r="N242" s="158"/>
      <c r="O242" s="159"/>
      <c r="P242" s="160"/>
      <c r="Q242" s="160"/>
      <c r="R242" s="161"/>
      <c r="S242" s="143">
        <f t="shared" si="30"/>
        <v>152.375</v>
      </c>
      <c r="T242" s="130">
        <f t="shared" si="31"/>
        <v>112.79166666666667</v>
      </c>
    </row>
    <row r="243" spans="1:20" x14ac:dyDescent="0.25">
      <c r="A243" s="160">
        <f>'[2]AFORO-Boy.-Calle 69B'!C256</f>
        <v>1945</v>
      </c>
      <c r="B243" s="160">
        <f>'[2]AFORO-Boy.-Calle 69B'!D256</f>
        <v>2000</v>
      </c>
      <c r="C243" s="229"/>
      <c r="D243" s="158">
        <f>SUM('Movimiento Ori-Occ'!D62+'Movimiento Ori-Occ'!D122+'Movimiento Ori-Occ'!D182+'Movimiento Ori-Occ'!D242)</f>
        <v>103</v>
      </c>
      <c r="E243" s="158">
        <f>SUM('Movimiento Ori-Occ'!E62+'Movimiento Ori-Occ'!E122+'Movimiento Ori-Occ'!E182+'Movimiento Ori-Occ'!E242)</f>
        <v>9</v>
      </c>
      <c r="F243" s="158">
        <f>SUM('Movimiento Ori-Occ'!F62+'Movimiento Ori-Occ'!F122+'Movimiento Ori-Occ'!F182+'Movimiento Ori-Occ'!F242)</f>
        <v>9</v>
      </c>
      <c r="G243" s="158">
        <f>SUM('Movimiento Ori-Occ'!G62+'Movimiento Ori-Occ'!G122+'Movimiento Ori-Occ'!G182+'Movimiento Ori-Occ'!G242)</f>
        <v>33</v>
      </c>
      <c r="H243" s="158">
        <f t="shared" si="32"/>
        <v>154</v>
      </c>
      <c r="I243" s="158">
        <f>D243*'[2]AFORO-Boy.-Calle 69B'!$C$3</f>
        <v>103</v>
      </c>
      <c r="J243" s="158">
        <f>E243*'[2]AFORO-Boy.-Calle 69B'!$C$5</f>
        <v>18</v>
      </c>
      <c r="K243" s="158">
        <f>F243*'[2]AFORO-Boy.-Calle 69B'!$C$9</f>
        <v>22.5</v>
      </c>
      <c r="L243" s="158">
        <f>G243*'[2]AFORO-Boy.-Calle 69B'!$C$11</f>
        <v>16.5</v>
      </c>
      <c r="M243" s="158">
        <f t="shared" si="33"/>
        <v>160</v>
      </c>
      <c r="N243" s="158"/>
      <c r="O243" s="159"/>
      <c r="P243" s="160"/>
      <c r="Q243" s="160"/>
      <c r="R243" s="161"/>
      <c r="S243" s="143">
        <f t="shared" si="30"/>
        <v>152.375</v>
      </c>
      <c r="T243" s="130">
        <f t="shared" si="31"/>
        <v>112.79166666666667</v>
      </c>
    </row>
    <row r="244" spans="1:20" x14ac:dyDescent="0.25">
      <c r="A244" s="7"/>
      <c r="B244" s="7"/>
      <c r="C244" s="7"/>
      <c r="D244" s="143"/>
      <c r="E244" s="7"/>
      <c r="F244" s="7"/>
      <c r="G244" s="7"/>
      <c r="H244" s="7"/>
    </row>
    <row r="245" spans="1:20" x14ac:dyDescent="0.25">
      <c r="A245" s="7"/>
      <c r="B245" s="7"/>
      <c r="C245" s="7"/>
      <c r="D245" s="143"/>
      <c r="E245" s="7"/>
      <c r="F245" s="7"/>
      <c r="G245" s="7"/>
      <c r="H245" s="7"/>
    </row>
    <row r="246" spans="1:20" x14ac:dyDescent="0.25">
      <c r="A246" s="7"/>
      <c r="B246" s="7"/>
      <c r="C246" s="7"/>
      <c r="D246" s="143"/>
      <c r="E246" s="7"/>
      <c r="F246" s="7"/>
      <c r="G246" s="7"/>
      <c r="H246" s="7"/>
    </row>
    <row r="247" spans="1:20" x14ac:dyDescent="0.25">
      <c r="A247" s="7"/>
      <c r="B247" s="7"/>
      <c r="C247" s="7"/>
      <c r="D247" s="143"/>
      <c r="E247" s="7"/>
      <c r="F247" s="7"/>
      <c r="G247" s="7"/>
      <c r="H247" s="7"/>
    </row>
    <row r="248" spans="1:20" x14ac:dyDescent="0.25">
      <c r="A248" s="7"/>
      <c r="B248" s="7"/>
      <c r="C248" s="7"/>
      <c r="D248" s="143"/>
      <c r="E248" s="7"/>
      <c r="F248" s="7"/>
      <c r="G248" s="7"/>
      <c r="H248" s="7"/>
    </row>
    <row r="249" spans="1:20" x14ac:dyDescent="0.25">
      <c r="A249" s="7"/>
      <c r="B249" s="7"/>
      <c r="C249" s="7"/>
      <c r="D249" s="143"/>
      <c r="E249" s="7"/>
      <c r="F249" s="7"/>
      <c r="G249" s="7"/>
      <c r="H249" s="7"/>
    </row>
    <row r="250" spans="1:20" x14ac:dyDescent="0.25">
      <c r="A250" s="7"/>
      <c r="B250" s="7"/>
      <c r="C250" s="7"/>
      <c r="D250" s="143"/>
      <c r="E250" s="7"/>
      <c r="F250" s="7"/>
      <c r="G250" s="7"/>
      <c r="H250" s="7"/>
    </row>
    <row r="251" spans="1:20" x14ac:dyDescent="0.25">
      <c r="A251" s="7"/>
      <c r="B251" s="7"/>
      <c r="C251" s="7"/>
      <c r="D251" s="143"/>
      <c r="E251" s="7"/>
      <c r="F251" s="7"/>
      <c r="G251" s="7"/>
      <c r="H251" s="7"/>
    </row>
    <row r="252" spans="1:20" x14ac:dyDescent="0.25">
      <c r="A252" s="7"/>
      <c r="B252" s="7"/>
      <c r="C252" s="7"/>
      <c r="D252" s="143"/>
      <c r="E252" s="7"/>
      <c r="F252" s="7"/>
      <c r="G252" s="7"/>
      <c r="H252" s="7"/>
    </row>
    <row r="253" spans="1:20" x14ac:dyDescent="0.25">
      <c r="A253" s="7"/>
      <c r="B253" s="7"/>
      <c r="C253" s="7"/>
      <c r="D253" s="143"/>
      <c r="E253" s="7"/>
      <c r="F253" s="7"/>
      <c r="G253" s="7"/>
      <c r="H253" s="7"/>
    </row>
  </sheetData>
  <mergeCells count="20">
    <mergeCell ref="AK7:AM7"/>
    <mergeCell ref="AK3:AK6"/>
    <mergeCell ref="AK2:AL2"/>
    <mergeCell ref="AL3:AL6"/>
    <mergeCell ref="AC2:AF2"/>
    <mergeCell ref="C4:C63"/>
    <mergeCell ref="C64:C123"/>
    <mergeCell ref="A1:R1"/>
    <mergeCell ref="A2:B3"/>
    <mergeCell ref="C2:C3"/>
    <mergeCell ref="D2:G2"/>
    <mergeCell ref="H2:H3"/>
    <mergeCell ref="M2:M3"/>
    <mergeCell ref="N2:R2"/>
    <mergeCell ref="P3:Q3"/>
    <mergeCell ref="C124:C183"/>
    <mergeCell ref="C184:C243"/>
    <mergeCell ref="W2:W3"/>
    <mergeCell ref="X2:AA2"/>
    <mergeCell ref="AB2:AB3"/>
  </mergeCells>
  <conditionalFormatting sqref="R4:R63">
    <cfRule type="cellIs" dxfId="16" priority="30" operator="equal">
      <formula>MAX($R$4:$R$63)</formula>
    </cfRule>
  </conditionalFormatting>
  <conditionalFormatting sqref="R64:R123">
    <cfRule type="cellIs" dxfId="15" priority="28" operator="equal">
      <formula>MAX($R$64:$R$123)</formula>
    </cfRule>
  </conditionalFormatting>
  <conditionalFormatting sqref="R124:R183">
    <cfRule type="cellIs" dxfId="14" priority="2" operator="equal">
      <formula>MAX($R$124:$R$183)</formula>
    </cfRule>
  </conditionalFormatting>
  <conditionalFormatting sqref="R184:R243">
    <cfRule type="cellIs" dxfId="13" priority="10" operator="equal">
      <formula>MAX($R$184:$R$243)</formula>
    </cfRule>
  </conditionalFormatting>
  <conditionalFormatting sqref="L64:L123">
    <cfRule type="cellIs" dxfId="12" priority="15" operator="equal">
      <formula>MAX($L$64:$L$123)</formula>
    </cfRule>
  </conditionalFormatting>
  <conditionalFormatting sqref="N64:N120">
    <cfRule type="cellIs" dxfId="11" priority="14" operator="equal">
      <formula>MAX($N$64:$N$120)</formula>
    </cfRule>
  </conditionalFormatting>
  <conditionalFormatting sqref="O4:O63">
    <cfRule type="cellIs" dxfId="10" priority="13" operator="equal">
      <formula>MAX($N$4:$N$63)</formula>
    </cfRule>
  </conditionalFormatting>
  <conditionalFormatting sqref="M4:M63">
    <cfRule type="cellIs" dxfId="9" priority="12" operator="equal">
      <formula>MAX($M$4:$M$63)</formula>
    </cfRule>
  </conditionalFormatting>
  <conditionalFormatting sqref="N184:N243">
    <cfRule type="cellIs" dxfId="8" priority="11" operator="equal">
      <formula>MAX($N$184:$N$243)</formula>
    </cfRule>
  </conditionalFormatting>
  <conditionalFormatting sqref="M184:M243">
    <cfRule type="cellIs" dxfId="7" priority="9" operator="equal">
      <formula>MAX($M$184:$M$243)</formula>
    </cfRule>
  </conditionalFormatting>
  <conditionalFormatting sqref="N124:N183">
    <cfRule type="cellIs" dxfId="6" priority="8" operator="equal">
      <formula>MAX($N$124:$N$183)</formula>
    </cfRule>
  </conditionalFormatting>
  <conditionalFormatting sqref="M64:M123">
    <cfRule type="cellIs" dxfId="5" priority="7" operator="equal">
      <formula>MAX($M$64:$M$123)</formula>
    </cfRule>
  </conditionalFormatting>
  <conditionalFormatting sqref="N4:N63">
    <cfRule type="cellIs" dxfId="4" priority="6" operator="equal">
      <formula>MAX($N$4:$N$63)</formula>
    </cfRule>
  </conditionalFormatting>
  <conditionalFormatting sqref="L4:L63">
    <cfRule type="cellIs" dxfId="3" priority="5" operator="equal">
      <formula>MAX($L$4:$L$63)</formula>
    </cfRule>
  </conditionalFormatting>
  <conditionalFormatting sqref="M124:M183">
    <cfRule type="cellIs" dxfId="2" priority="4" operator="equal">
      <formula>MAX($M$124:$M$183)</formula>
    </cfRule>
  </conditionalFormatting>
  <conditionalFormatting sqref="L124:L183">
    <cfRule type="cellIs" dxfId="1" priority="3" operator="equal">
      <formula>MAX($L$124:$L$183)</formula>
    </cfRule>
  </conditionalFormatting>
  <conditionalFormatting sqref="L184:L243">
    <cfRule type="cellIs" dxfId="0" priority="1" operator="equal">
      <formula>MAX($L$184:$L$243)</formula>
    </cfRule>
  </conditionalFormatting>
  <pageMargins left="0.7" right="0.7" top="0.75" bottom="0.75" header="0.3" footer="0.3"/>
  <pageSetup paperSize="9" orientation="portrait" horizont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43"/>
  <sheetViews>
    <sheetView tabSelected="1" topLeftCell="A28" zoomScaleNormal="100" workbookViewId="0">
      <selection activeCell="J32" sqref="J32"/>
    </sheetView>
  </sheetViews>
  <sheetFormatPr baseColWidth="10" defaultRowHeight="15" x14ac:dyDescent="0.2"/>
  <cols>
    <col min="1" max="7" width="15.7109375" style="165" customWidth="1"/>
    <col min="8" max="8" width="11.42578125" style="182"/>
    <col min="9" max="11" width="15.7109375" style="165" customWidth="1"/>
    <col min="12" max="17" width="13.42578125" style="165" customWidth="1"/>
    <col min="18" max="16384" width="11.42578125" style="165"/>
  </cols>
  <sheetData>
    <row r="1" spans="1:40" ht="29.1" customHeight="1" x14ac:dyDescent="0.2">
      <c r="A1" s="343" t="s">
        <v>81</v>
      </c>
      <c r="B1" s="343"/>
      <c r="C1" s="343"/>
      <c r="D1" s="343"/>
      <c r="E1" s="343"/>
      <c r="F1" s="343"/>
      <c r="G1" s="343"/>
      <c r="H1" s="164"/>
      <c r="I1" s="260" t="s">
        <v>82</v>
      </c>
      <c r="J1" s="261"/>
      <c r="K1" s="262"/>
    </row>
    <row r="2" spans="1:40" ht="29.1" customHeight="1" x14ac:dyDescent="0.2">
      <c r="A2" s="343"/>
      <c r="B2" s="343"/>
      <c r="C2" s="343"/>
      <c r="D2" s="343"/>
      <c r="E2" s="343"/>
      <c r="F2" s="343"/>
      <c r="G2" s="343"/>
      <c r="H2" s="164"/>
      <c r="I2" s="166" t="s">
        <v>38</v>
      </c>
      <c r="J2" s="167" t="str">
        <f>B5</f>
        <v>Norte a Sur</v>
      </c>
      <c r="K2" s="168" t="str">
        <f>C5</f>
        <v>Sur a Norte</v>
      </c>
    </row>
    <row r="3" spans="1:40" ht="29.1" customHeight="1" x14ac:dyDescent="0.2">
      <c r="A3" s="343"/>
      <c r="B3" s="343"/>
      <c r="C3" s="343"/>
      <c r="D3" s="343"/>
      <c r="E3" s="343"/>
      <c r="F3" s="343"/>
      <c r="G3" s="343"/>
      <c r="H3" s="164"/>
      <c r="I3" s="166" t="s">
        <v>109</v>
      </c>
      <c r="J3" s="169">
        <f>MAX('VHMD-FHMD'!L4:L63)</f>
        <v>95.5</v>
      </c>
      <c r="K3" s="170">
        <f>MAX('VHMD-FHMD'!L64:L123)</f>
        <v>271.5</v>
      </c>
    </row>
    <row r="4" spans="1:40" ht="29.1" customHeight="1" x14ac:dyDescent="0.2">
      <c r="A4" s="253" t="s">
        <v>56</v>
      </c>
      <c r="B4" s="253"/>
      <c r="C4" s="253"/>
      <c r="D4" s="253"/>
      <c r="E4" s="253"/>
      <c r="F4" s="254" t="s">
        <v>84</v>
      </c>
      <c r="G4" s="254"/>
      <c r="H4" s="164"/>
      <c r="I4" s="166" t="str">
        <f>A15</f>
        <v>VHMD</v>
      </c>
      <c r="J4" s="171">
        <f>B15</f>
        <v>4309</v>
      </c>
      <c r="K4" s="172">
        <f>C15</f>
        <v>3629</v>
      </c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250"/>
      <c r="AD4" s="250"/>
      <c r="AE4" s="250"/>
      <c r="AF4" s="250"/>
      <c r="AG4" s="250"/>
      <c r="AH4" s="250"/>
      <c r="AI4" s="250"/>
      <c r="AJ4" s="250"/>
      <c r="AK4" s="250"/>
    </row>
    <row r="5" spans="1:40" ht="29.1" customHeight="1" thickBot="1" x14ac:dyDescent="0.25">
      <c r="A5" s="173" t="s">
        <v>126</v>
      </c>
      <c r="B5" s="173" t="s">
        <v>104</v>
      </c>
      <c r="C5" s="173" t="s">
        <v>105</v>
      </c>
      <c r="D5" s="173" t="s">
        <v>106</v>
      </c>
      <c r="E5" s="173" t="s">
        <v>107</v>
      </c>
      <c r="F5" s="174" t="str">
        <f>B5</f>
        <v>Norte a Sur</v>
      </c>
      <c r="G5" s="174" t="str">
        <f>C5</f>
        <v>Sur a Norte</v>
      </c>
      <c r="H5" s="164"/>
      <c r="I5" s="175" t="s">
        <v>83</v>
      </c>
      <c r="J5" s="176">
        <f>J4-J3</f>
        <v>4213.5</v>
      </c>
      <c r="K5" s="177">
        <f>K4-K3</f>
        <v>3357.5</v>
      </c>
      <c r="S5" s="250"/>
      <c r="T5" s="250"/>
      <c r="U5" s="250"/>
      <c r="V5" s="250"/>
      <c r="W5" s="250"/>
      <c r="X5" s="250"/>
      <c r="Y5" s="250"/>
      <c r="Z5" s="250"/>
      <c r="AA5" s="250"/>
      <c r="AB5" s="250"/>
      <c r="AC5" s="250"/>
      <c r="AD5" s="250"/>
      <c r="AE5" s="250"/>
      <c r="AF5" s="250"/>
      <c r="AG5" s="250"/>
      <c r="AH5" s="250"/>
      <c r="AI5" s="250"/>
      <c r="AJ5" s="250"/>
      <c r="AK5" s="250"/>
    </row>
    <row r="6" spans="1:40" ht="29.1" customHeight="1" x14ac:dyDescent="0.2">
      <c r="A6" s="173" t="s">
        <v>85</v>
      </c>
      <c r="B6" s="178">
        <v>110</v>
      </c>
      <c r="C6" s="178">
        <v>110</v>
      </c>
      <c r="D6" s="178">
        <v>110</v>
      </c>
      <c r="E6" s="178">
        <v>110</v>
      </c>
      <c r="F6" s="179">
        <f t="shared" ref="F6:G14" si="0">B6</f>
        <v>110</v>
      </c>
      <c r="G6" s="179">
        <f t="shared" si="0"/>
        <v>110</v>
      </c>
      <c r="H6" s="18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</row>
    <row r="7" spans="1:40" ht="29.1" customHeight="1" x14ac:dyDescent="0.2">
      <c r="A7" s="173" t="s">
        <v>86</v>
      </c>
      <c r="B7" s="178">
        <v>0</v>
      </c>
      <c r="C7" s="178">
        <v>0</v>
      </c>
      <c r="D7" s="178">
        <v>0</v>
      </c>
      <c r="E7" s="178">
        <v>0</v>
      </c>
      <c r="F7" s="179">
        <f t="shared" si="0"/>
        <v>0</v>
      </c>
      <c r="G7" s="179">
        <f t="shared" si="0"/>
        <v>0</v>
      </c>
      <c r="H7" s="180"/>
      <c r="S7" s="250"/>
      <c r="T7" s="250"/>
      <c r="U7" s="250"/>
      <c r="V7" s="250"/>
      <c r="W7" s="250"/>
      <c r="X7" s="250"/>
      <c r="Y7" s="250"/>
      <c r="Z7" s="250"/>
      <c r="AA7" s="250"/>
      <c r="AB7" s="250"/>
      <c r="AC7" s="250"/>
      <c r="AD7" s="250"/>
      <c r="AE7" s="250"/>
      <c r="AF7" s="250"/>
      <c r="AG7" s="250"/>
      <c r="AH7" s="250"/>
      <c r="AI7" s="250"/>
      <c r="AJ7" s="250"/>
      <c r="AK7" s="250"/>
    </row>
    <row r="8" spans="1:40" ht="29.1" customHeight="1" x14ac:dyDescent="0.2">
      <c r="A8" s="173" t="s">
        <v>87</v>
      </c>
      <c r="B8" s="178">
        <v>1.9</v>
      </c>
      <c r="C8" s="178">
        <v>1.9</v>
      </c>
      <c r="D8" s="178">
        <v>1.9</v>
      </c>
      <c r="E8" s="178">
        <v>1.9</v>
      </c>
      <c r="F8" s="179">
        <f t="shared" si="0"/>
        <v>1.9</v>
      </c>
      <c r="G8" s="179">
        <f t="shared" si="0"/>
        <v>1.9</v>
      </c>
      <c r="H8" s="180"/>
      <c r="L8" s="181"/>
      <c r="S8" s="250"/>
      <c r="T8" s="250"/>
      <c r="U8" s="250"/>
      <c r="V8" s="250"/>
      <c r="W8" s="250"/>
      <c r="X8" s="250"/>
      <c r="Y8" s="250"/>
      <c r="Z8" s="250"/>
      <c r="AA8" s="250"/>
      <c r="AB8" s="250"/>
      <c r="AC8" s="250"/>
      <c r="AD8" s="250"/>
      <c r="AE8" s="250"/>
      <c r="AF8" s="250"/>
      <c r="AG8" s="250"/>
      <c r="AH8" s="250"/>
      <c r="AI8" s="250"/>
      <c r="AJ8" s="250"/>
      <c r="AK8" s="250"/>
    </row>
    <row r="9" spans="1:40" ht="29.1" customHeight="1" x14ac:dyDescent="0.2">
      <c r="A9" s="173" t="s">
        <v>88</v>
      </c>
      <c r="B9" s="178">
        <v>2.4</v>
      </c>
      <c r="C9" s="178">
        <v>7.3</v>
      </c>
      <c r="D9" s="178">
        <v>12.2</v>
      </c>
      <c r="E9" s="178">
        <v>17.100000000000001</v>
      </c>
      <c r="F9" s="179">
        <f t="shared" si="0"/>
        <v>2.4</v>
      </c>
      <c r="G9" s="179">
        <f t="shared" si="0"/>
        <v>7.3</v>
      </c>
      <c r="H9" s="180"/>
      <c r="L9" s="251"/>
      <c r="M9" s="251"/>
      <c r="N9" s="251"/>
      <c r="O9" s="251"/>
      <c r="P9" s="251"/>
      <c r="Q9" s="251"/>
      <c r="S9" s="250"/>
      <c r="T9" s="250"/>
      <c r="U9" s="250"/>
      <c r="V9" s="250"/>
      <c r="W9" s="250"/>
      <c r="X9" s="250"/>
      <c r="Y9" s="250"/>
      <c r="Z9" s="250"/>
      <c r="AA9" s="250"/>
      <c r="AB9" s="250"/>
      <c r="AC9" s="250"/>
      <c r="AD9" s="250"/>
      <c r="AE9" s="250"/>
      <c r="AF9" s="250"/>
      <c r="AG9" s="250"/>
      <c r="AH9" s="250"/>
      <c r="AI9" s="250"/>
      <c r="AJ9" s="250"/>
      <c r="AK9" s="250"/>
    </row>
    <row r="10" spans="1:40" ht="29.1" customHeight="1" x14ac:dyDescent="0.2">
      <c r="A10" s="173" t="s">
        <v>89</v>
      </c>
      <c r="B10" s="178">
        <v>12.1</v>
      </c>
      <c r="C10" s="178">
        <v>12.1</v>
      </c>
      <c r="D10" s="178">
        <v>12.1</v>
      </c>
      <c r="E10" s="178">
        <v>12.1</v>
      </c>
      <c r="F10" s="179">
        <f t="shared" si="0"/>
        <v>12.1</v>
      </c>
      <c r="G10" s="179">
        <f t="shared" si="0"/>
        <v>12.1</v>
      </c>
      <c r="H10" s="180"/>
      <c r="L10" s="251"/>
      <c r="M10" s="251"/>
      <c r="N10" s="251"/>
      <c r="O10" s="251"/>
      <c r="P10" s="251"/>
      <c r="Q10" s="251"/>
      <c r="S10" s="250"/>
      <c r="T10" s="250"/>
      <c r="U10" s="250"/>
      <c r="V10" s="250"/>
      <c r="W10" s="250"/>
      <c r="X10" s="250"/>
      <c r="Y10" s="250"/>
      <c r="Z10" s="250"/>
      <c r="AA10" s="250"/>
      <c r="AB10" s="250"/>
      <c r="AC10" s="250"/>
      <c r="AD10" s="250"/>
      <c r="AE10" s="250"/>
      <c r="AF10" s="250"/>
      <c r="AG10" s="250"/>
      <c r="AH10" s="250"/>
      <c r="AI10" s="250"/>
      <c r="AJ10" s="250"/>
      <c r="AK10" s="250"/>
    </row>
    <row r="11" spans="1:40" ht="29.1" customHeight="1" x14ac:dyDescent="0.2">
      <c r="A11" s="173" t="s">
        <v>90</v>
      </c>
      <c r="B11" s="178">
        <v>1.5</v>
      </c>
      <c r="C11" s="178">
        <v>1.5</v>
      </c>
      <c r="D11" s="178">
        <v>1.5</v>
      </c>
      <c r="E11" s="178">
        <v>1.5</v>
      </c>
      <c r="F11" s="179">
        <f t="shared" si="0"/>
        <v>1.5</v>
      </c>
      <c r="G11" s="179">
        <f t="shared" si="0"/>
        <v>1.5</v>
      </c>
      <c r="H11" s="180"/>
      <c r="J11" s="182"/>
      <c r="L11" s="251"/>
      <c r="M11" s="251"/>
      <c r="N11" s="251"/>
      <c r="O11" s="251"/>
      <c r="P11" s="251"/>
      <c r="Q11" s="251"/>
      <c r="R11" s="182"/>
      <c r="S11" s="250"/>
      <c r="T11" s="250"/>
      <c r="U11" s="250"/>
      <c r="V11" s="250"/>
      <c r="W11" s="250"/>
      <c r="X11" s="250"/>
      <c r="Y11" s="250"/>
      <c r="Z11" s="250"/>
      <c r="AA11" s="250"/>
      <c r="AB11" s="250"/>
      <c r="AC11" s="250"/>
      <c r="AD11" s="250"/>
      <c r="AE11" s="250"/>
      <c r="AF11" s="250"/>
      <c r="AG11" s="250"/>
      <c r="AH11" s="250"/>
      <c r="AI11" s="250"/>
      <c r="AJ11" s="250"/>
      <c r="AK11" s="250"/>
      <c r="AL11" s="182"/>
      <c r="AM11" s="182"/>
      <c r="AN11" s="182"/>
    </row>
    <row r="12" spans="1:40" ht="29.1" customHeight="1" x14ac:dyDescent="0.2">
      <c r="A12" s="173" t="s">
        <v>91</v>
      </c>
      <c r="B12" s="178">
        <v>1.2</v>
      </c>
      <c r="C12" s="178">
        <v>1.2</v>
      </c>
      <c r="D12" s="178">
        <v>1.2</v>
      </c>
      <c r="E12" s="178">
        <v>1.2</v>
      </c>
      <c r="F12" s="179">
        <f t="shared" si="0"/>
        <v>1.2</v>
      </c>
      <c r="G12" s="179">
        <f t="shared" si="0"/>
        <v>1.2</v>
      </c>
      <c r="H12" s="180"/>
      <c r="J12" s="182"/>
      <c r="L12" s="251"/>
      <c r="M12" s="251"/>
      <c r="N12" s="251"/>
      <c r="O12" s="251"/>
      <c r="P12" s="251"/>
      <c r="Q12" s="251"/>
      <c r="R12" s="182"/>
      <c r="S12" s="250"/>
      <c r="T12" s="250"/>
      <c r="U12" s="250"/>
      <c r="V12" s="250"/>
      <c r="W12" s="250"/>
      <c r="X12" s="250"/>
      <c r="Y12" s="250"/>
      <c r="Z12" s="250"/>
      <c r="AA12" s="250"/>
      <c r="AB12" s="250"/>
      <c r="AC12" s="250"/>
      <c r="AD12" s="250"/>
      <c r="AE12" s="250"/>
      <c r="AF12" s="250"/>
      <c r="AG12" s="250"/>
      <c r="AH12" s="250"/>
      <c r="AI12" s="250"/>
      <c r="AJ12" s="250"/>
      <c r="AK12" s="250"/>
      <c r="AL12" s="182"/>
      <c r="AM12" s="182"/>
      <c r="AN12" s="182"/>
    </row>
    <row r="13" spans="1:40" ht="29.1" customHeight="1" x14ac:dyDescent="0.2">
      <c r="A13" s="173" t="s">
        <v>92</v>
      </c>
      <c r="B13" s="178">
        <f>[2]FHMD!AC4/100</f>
        <v>0.11402592812735947</v>
      </c>
      <c r="C13" s="178">
        <f>[2]FHMD!AC5/100</f>
        <v>2.131239484015704E-2</v>
      </c>
      <c r="D13" s="178">
        <f>[2]FHMD!AE4/100</f>
        <v>0</v>
      </c>
      <c r="E13" s="178">
        <f>[2]FHMD!AE5/100</f>
        <v>0</v>
      </c>
      <c r="F13" s="179">
        <f t="shared" si="0"/>
        <v>0.11402592812735947</v>
      </c>
      <c r="G13" s="179">
        <f t="shared" si="0"/>
        <v>2.131239484015704E-2</v>
      </c>
      <c r="H13" s="180"/>
      <c r="J13" s="182"/>
      <c r="L13" s="251"/>
      <c r="M13" s="251"/>
      <c r="N13" s="251"/>
      <c r="O13" s="251"/>
      <c r="P13" s="251"/>
      <c r="Q13" s="251"/>
      <c r="R13" s="182"/>
      <c r="S13" s="250"/>
      <c r="T13" s="250"/>
      <c r="U13" s="250"/>
      <c r="V13" s="250"/>
      <c r="W13" s="250"/>
      <c r="X13" s="250"/>
      <c r="Y13" s="250"/>
      <c r="Z13" s="250"/>
      <c r="AA13" s="250"/>
      <c r="AB13" s="250"/>
      <c r="AC13" s="250"/>
      <c r="AD13" s="250"/>
      <c r="AE13" s="250"/>
      <c r="AF13" s="250"/>
      <c r="AG13" s="250"/>
      <c r="AH13" s="250"/>
      <c r="AI13" s="250"/>
      <c r="AJ13" s="250"/>
      <c r="AK13" s="250"/>
      <c r="AL13" s="182"/>
      <c r="AM13" s="182"/>
      <c r="AN13" s="182"/>
    </row>
    <row r="14" spans="1:40" ht="29.1" customHeight="1" x14ac:dyDescent="0.2">
      <c r="A14" s="173" t="s">
        <v>93</v>
      </c>
      <c r="B14" s="178">
        <f>[2]FHMD!AB4/100</f>
        <v>0.1237449597583897</v>
      </c>
      <c r="C14" s="178">
        <f>[2]FHMD!AB5/100</f>
        <v>5.159842961301178E-3</v>
      </c>
      <c r="D14" s="178">
        <f>[2]FHMD!AD4/100</f>
        <v>0.21502353451461068</v>
      </c>
      <c r="E14" s="178">
        <f>[2]FHMD!AD5/100</f>
        <v>5.1966989824533287E-2</v>
      </c>
      <c r="F14" s="179">
        <f t="shared" si="0"/>
        <v>0.1237449597583897</v>
      </c>
      <c r="G14" s="179">
        <f t="shared" si="0"/>
        <v>5.159842961301178E-3</v>
      </c>
      <c r="H14" s="180"/>
      <c r="J14" s="182"/>
      <c r="L14" s="251"/>
      <c r="M14" s="251"/>
      <c r="N14" s="251"/>
      <c r="O14" s="251"/>
      <c r="P14" s="251"/>
      <c r="Q14" s="251"/>
      <c r="R14" s="182"/>
      <c r="S14" s="250"/>
      <c r="T14" s="250"/>
      <c r="U14" s="250"/>
      <c r="V14" s="250"/>
      <c r="W14" s="250"/>
      <c r="X14" s="250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  <c r="AL14" s="182"/>
      <c r="AM14" s="182"/>
      <c r="AN14" s="182"/>
    </row>
    <row r="15" spans="1:40" ht="29.1" customHeight="1" x14ac:dyDescent="0.2">
      <c r="A15" s="173" t="s">
        <v>46</v>
      </c>
      <c r="B15" s="178">
        <f>ROUNDUP(MAX('VHMD-FHMD'!$N$4:$N$63),0)</f>
        <v>4309</v>
      </c>
      <c r="C15" s="178">
        <f>ROUNDUP(MAX('VHMD-FHMD'!$N$64:$N$122),0)</f>
        <v>3629</v>
      </c>
      <c r="D15" s="178">
        <f>ROUNDUP(MAX('VHMD-FHMD'!N124:N183),0)</f>
        <v>931</v>
      </c>
      <c r="E15" s="178">
        <f>ROUNDUP(MAX('VHMD-FHMD'!N184:N243),0)</f>
        <v>610</v>
      </c>
      <c r="F15" s="179">
        <f>J5</f>
        <v>4213.5</v>
      </c>
      <c r="G15" s="179">
        <f>K5</f>
        <v>3357.5</v>
      </c>
      <c r="H15" s="180"/>
      <c r="L15" s="251"/>
      <c r="M15" s="251"/>
      <c r="N15" s="251"/>
      <c r="O15" s="251"/>
      <c r="P15" s="251"/>
      <c r="Q15" s="251"/>
      <c r="S15" s="250"/>
      <c r="T15" s="250"/>
      <c r="U15" s="250"/>
      <c r="V15" s="250"/>
      <c r="W15" s="250"/>
      <c r="X15" s="250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0"/>
      <c r="AK15" s="250"/>
    </row>
    <row r="16" spans="1:40" ht="29.1" customHeight="1" x14ac:dyDescent="0.2">
      <c r="A16" s="173" t="s">
        <v>94</v>
      </c>
      <c r="B16" s="178">
        <f>MAX('VHMD-FHMD'!$R$4:$R$63)</f>
        <v>0.73750427935638485</v>
      </c>
      <c r="C16" s="178">
        <f>MAX('VHMD-FHMD'!$R$64:$R$123)</f>
        <v>0.88772015655577297</v>
      </c>
      <c r="D16" s="178">
        <f>MAX('VHMD-FHMD'!R124:R183)</f>
        <v>0.93661971830985913</v>
      </c>
      <c r="E16" s="178">
        <f>MAX('VHMD-FHMD'!R184:R243)</f>
        <v>0.86823361823361822</v>
      </c>
      <c r="F16" s="179">
        <f t="shared" ref="F16:G19" si="1">B16</f>
        <v>0.73750427935638485</v>
      </c>
      <c r="G16" s="179">
        <f t="shared" si="1"/>
        <v>0.88772015655577297</v>
      </c>
      <c r="H16" s="180"/>
      <c r="L16" s="251"/>
      <c r="M16" s="251"/>
      <c r="N16" s="251"/>
      <c r="O16" s="251"/>
      <c r="P16" s="251"/>
      <c r="Q16" s="251"/>
      <c r="S16" s="250"/>
      <c r="T16" s="250"/>
      <c r="U16" s="250"/>
      <c r="V16" s="250"/>
      <c r="W16" s="250"/>
      <c r="X16" s="250"/>
      <c r="Y16" s="250"/>
      <c r="Z16" s="250"/>
      <c r="AA16" s="250"/>
      <c r="AB16" s="250"/>
      <c r="AC16" s="250"/>
      <c r="AD16" s="250"/>
      <c r="AE16" s="250"/>
      <c r="AF16" s="250"/>
      <c r="AG16" s="250"/>
      <c r="AH16" s="250"/>
      <c r="AI16" s="250"/>
      <c r="AJ16" s="250"/>
      <c r="AK16" s="250"/>
    </row>
    <row r="17" spans="1:37" ht="29.1" customHeight="1" x14ac:dyDescent="0.2">
      <c r="A17" s="173" t="s">
        <v>27</v>
      </c>
      <c r="B17" s="173">
        <v>4</v>
      </c>
      <c r="C17" s="173">
        <v>4</v>
      </c>
      <c r="D17" s="173">
        <v>1</v>
      </c>
      <c r="E17" s="173">
        <v>1</v>
      </c>
      <c r="F17" s="179">
        <f t="shared" si="1"/>
        <v>4</v>
      </c>
      <c r="G17" s="179">
        <f t="shared" si="1"/>
        <v>4</v>
      </c>
      <c r="H17" s="180"/>
      <c r="L17" s="251"/>
      <c r="M17" s="251"/>
      <c r="N17" s="251"/>
      <c r="O17" s="251"/>
      <c r="P17" s="251"/>
      <c r="Q17" s="251"/>
      <c r="S17" s="250"/>
      <c r="T17" s="250"/>
      <c r="U17" s="250"/>
      <c r="V17" s="250"/>
      <c r="W17" s="250"/>
      <c r="X17" s="250"/>
      <c r="Y17" s="250"/>
      <c r="Z17" s="250"/>
      <c r="AA17" s="250"/>
      <c r="AB17" s="250"/>
      <c r="AC17" s="250"/>
      <c r="AD17" s="250"/>
      <c r="AE17" s="250"/>
      <c r="AF17" s="250"/>
      <c r="AG17" s="250"/>
      <c r="AH17" s="250"/>
      <c r="AI17" s="250"/>
      <c r="AJ17" s="250"/>
      <c r="AK17" s="250"/>
    </row>
    <row r="18" spans="1:37" ht="29.1" customHeight="1" x14ac:dyDescent="0.2">
      <c r="A18" s="173" t="s">
        <v>95</v>
      </c>
      <c r="B18" s="173">
        <v>1</v>
      </c>
      <c r="C18" s="173">
        <v>1</v>
      </c>
      <c r="D18" s="173">
        <v>1</v>
      </c>
      <c r="E18" s="173">
        <v>1</v>
      </c>
      <c r="F18" s="179">
        <f t="shared" si="1"/>
        <v>1</v>
      </c>
      <c r="G18" s="179">
        <f t="shared" si="1"/>
        <v>1</v>
      </c>
      <c r="H18" s="180"/>
      <c r="L18" s="251"/>
      <c r="M18" s="251"/>
      <c r="N18" s="251"/>
      <c r="O18" s="251"/>
      <c r="P18" s="251"/>
      <c r="Q18" s="251"/>
      <c r="S18" s="250"/>
      <c r="T18" s="250"/>
      <c r="U18" s="250"/>
      <c r="V18" s="250"/>
      <c r="W18" s="250"/>
      <c r="X18" s="250"/>
      <c r="Y18" s="250"/>
      <c r="Z18" s="250"/>
      <c r="AA18" s="250"/>
      <c r="AB18" s="250"/>
      <c r="AC18" s="250"/>
      <c r="AD18" s="250"/>
      <c r="AE18" s="250"/>
      <c r="AF18" s="250"/>
      <c r="AG18" s="250"/>
      <c r="AH18" s="250"/>
      <c r="AI18" s="250"/>
      <c r="AJ18" s="250"/>
      <c r="AK18" s="250"/>
    </row>
    <row r="19" spans="1:37" ht="29.1" customHeight="1" x14ac:dyDescent="0.2">
      <c r="A19" s="173" t="s">
        <v>29</v>
      </c>
      <c r="B19" s="173">
        <v>60</v>
      </c>
      <c r="C19" s="173">
        <v>60</v>
      </c>
      <c r="D19" s="173">
        <v>60</v>
      </c>
      <c r="E19" s="173">
        <v>60</v>
      </c>
      <c r="F19" s="174">
        <f t="shared" si="1"/>
        <v>60</v>
      </c>
      <c r="G19" s="174">
        <f t="shared" si="1"/>
        <v>60</v>
      </c>
      <c r="H19" s="164"/>
      <c r="L19" s="251"/>
      <c r="M19" s="251"/>
      <c r="N19" s="251"/>
      <c r="O19" s="251"/>
      <c r="P19" s="251"/>
      <c r="Q19" s="251"/>
      <c r="S19" s="252"/>
      <c r="T19" s="252"/>
      <c r="U19" s="252"/>
      <c r="V19" s="252"/>
      <c r="W19" s="252"/>
      <c r="X19" s="252"/>
      <c r="Y19" s="252"/>
      <c r="Z19" s="252"/>
      <c r="AA19" s="252"/>
      <c r="AB19" s="252"/>
      <c r="AC19" s="252"/>
      <c r="AD19" s="252"/>
      <c r="AE19" s="252"/>
      <c r="AF19" s="252"/>
      <c r="AG19" s="252"/>
      <c r="AH19" s="252"/>
      <c r="AI19" s="252"/>
      <c r="AJ19" s="252"/>
      <c r="AK19" s="252"/>
    </row>
    <row r="20" spans="1:37" s="182" customFormat="1" ht="15.75" thickBot="1" x14ac:dyDescent="0.25">
      <c r="A20" s="164"/>
      <c r="B20" s="164"/>
      <c r="C20" s="164"/>
      <c r="D20" s="164"/>
      <c r="E20" s="164"/>
      <c r="F20" s="164"/>
      <c r="G20" s="164"/>
      <c r="H20" s="164"/>
      <c r="L20" s="251"/>
      <c r="M20" s="251"/>
      <c r="N20" s="251"/>
      <c r="O20" s="251"/>
      <c r="P20" s="251"/>
      <c r="Q20" s="251"/>
      <c r="S20" s="252"/>
      <c r="T20" s="252"/>
      <c r="U20" s="252"/>
      <c r="V20" s="252"/>
      <c r="W20" s="252"/>
      <c r="X20" s="252"/>
      <c r="Y20" s="252"/>
      <c r="Z20" s="252"/>
      <c r="AA20" s="252"/>
      <c r="AB20" s="252"/>
      <c r="AC20" s="252"/>
      <c r="AD20" s="252"/>
      <c r="AE20" s="252"/>
      <c r="AF20" s="252"/>
      <c r="AG20" s="252"/>
      <c r="AH20" s="252"/>
      <c r="AI20" s="252"/>
      <c r="AJ20" s="252"/>
      <c r="AK20" s="252"/>
    </row>
    <row r="21" spans="1:37" s="183" customFormat="1" ht="29.1" customHeight="1" x14ac:dyDescent="0.25">
      <c r="A21" s="334" t="s">
        <v>108</v>
      </c>
      <c r="B21" s="335"/>
      <c r="C21" s="335"/>
      <c r="D21" s="335"/>
      <c r="E21" s="335"/>
      <c r="F21" s="335" t="s">
        <v>110</v>
      </c>
      <c r="G21" s="336"/>
      <c r="H21" s="164"/>
      <c r="L21" s="251"/>
      <c r="M21" s="251"/>
      <c r="N21" s="251"/>
      <c r="O21" s="251"/>
      <c r="P21" s="251"/>
      <c r="Q21" s="251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252"/>
      <c r="AI21" s="252"/>
      <c r="AJ21" s="252"/>
      <c r="AK21" s="252"/>
    </row>
    <row r="22" spans="1:37" s="183" customFormat="1" ht="29.1" customHeight="1" x14ac:dyDescent="0.25">
      <c r="A22" s="337"/>
      <c r="B22" s="338"/>
      <c r="C22" s="338"/>
      <c r="D22" s="338"/>
      <c r="E22" s="338"/>
      <c r="F22" s="338"/>
      <c r="G22" s="339"/>
      <c r="H22" s="184"/>
      <c r="L22" s="251"/>
      <c r="M22" s="251"/>
      <c r="N22" s="251"/>
      <c r="O22" s="251"/>
      <c r="P22" s="251"/>
      <c r="Q22" s="251"/>
      <c r="S22" s="252"/>
      <c r="T22" s="252"/>
      <c r="U22" s="252"/>
      <c r="V22" s="252"/>
      <c r="W22" s="252"/>
      <c r="X22" s="252"/>
      <c r="Y22" s="252"/>
      <c r="Z22" s="252"/>
      <c r="AA22" s="252"/>
      <c r="AB22" s="252"/>
      <c r="AC22" s="252"/>
      <c r="AD22" s="252"/>
      <c r="AE22" s="252"/>
      <c r="AF22" s="252"/>
      <c r="AG22" s="252"/>
      <c r="AH22" s="252"/>
      <c r="AI22" s="252"/>
      <c r="AJ22" s="252"/>
      <c r="AK22" s="252"/>
    </row>
    <row r="23" spans="1:37" s="183" customFormat="1" ht="29.1" customHeight="1" x14ac:dyDescent="0.25">
      <c r="A23" s="340" t="str">
        <f>A5</f>
        <v>Parametros de Calculo</v>
      </c>
      <c r="B23" s="171" t="str">
        <f>B5</f>
        <v>Norte a Sur</v>
      </c>
      <c r="C23" s="171" t="str">
        <f>C5</f>
        <v>Sur a Norte</v>
      </c>
      <c r="D23" s="171" t="str">
        <f>D5</f>
        <v>Orien a Occid</v>
      </c>
      <c r="E23" s="171" t="str">
        <f>E5</f>
        <v xml:space="preserve">Occid a Orien </v>
      </c>
      <c r="F23" s="341" t="str">
        <f>B5</f>
        <v>Norte a Sur</v>
      </c>
      <c r="G23" s="341" t="str">
        <f>C5</f>
        <v>Sur a Norte</v>
      </c>
      <c r="H23" s="184"/>
      <c r="I23" s="186"/>
      <c r="L23" s="251"/>
      <c r="M23" s="251"/>
      <c r="N23" s="251"/>
      <c r="O23" s="251"/>
      <c r="P23" s="251"/>
      <c r="Q23" s="251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K23" s="252"/>
    </row>
    <row r="24" spans="1:37" s="183" customFormat="1" ht="29.1" customHeight="1" x14ac:dyDescent="0.25">
      <c r="A24" s="340" t="s">
        <v>96</v>
      </c>
      <c r="B24" s="171">
        <f>B6-B7-B8-B9-B10</f>
        <v>93.6</v>
      </c>
      <c r="C24" s="171">
        <f t="shared" ref="B24:G24" si="2">C6-C7-C8-C9-C10</f>
        <v>88.7</v>
      </c>
      <c r="D24" s="171">
        <f t="shared" si="2"/>
        <v>83.8</v>
      </c>
      <c r="E24" s="171">
        <f t="shared" si="2"/>
        <v>78.900000000000006</v>
      </c>
      <c r="F24" s="172">
        <f t="shared" si="2"/>
        <v>93.6</v>
      </c>
      <c r="G24" s="172">
        <f t="shared" si="2"/>
        <v>88.7</v>
      </c>
      <c r="H24" s="184"/>
      <c r="L24" s="251"/>
      <c r="M24" s="251"/>
      <c r="N24" s="251"/>
      <c r="O24" s="251"/>
      <c r="P24" s="251"/>
      <c r="Q24" s="251"/>
      <c r="S24" s="252"/>
      <c r="T24" s="252"/>
      <c r="U24" s="252"/>
      <c r="V24" s="252"/>
      <c r="W24" s="252"/>
      <c r="X24" s="252"/>
      <c r="Y24" s="252"/>
      <c r="Z24" s="252"/>
      <c r="AA24" s="252"/>
      <c r="AB24" s="252"/>
      <c r="AC24" s="252"/>
      <c r="AD24" s="252"/>
      <c r="AE24" s="252"/>
      <c r="AF24" s="252"/>
      <c r="AG24" s="252"/>
      <c r="AH24" s="252"/>
      <c r="AI24" s="252"/>
      <c r="AJ24" s="252"/>
      <c r="AK24" s="252"/>
    </row>
    <row r="25" spans="1:37" s="183" customFormat="1" ht="29.1" customHeight="1" x14ac:dyDescent="0.25">
      <c r="A25" s="340" t="s">
        <v>97</v>
      </c>
      <c r="B25" s="171">
        <f>1/(1+B13*(B11-1)+B14*(B12-1))</f>
        <v>0.92441779306371086</v>
      </c>
      <c r="C25" s="171">
        <f t="shared" ref="B25:G25" si="3">1/(1+C13*(C11-1)+C14*(C12-1))</f>
        <v>0.98844686890189826</v>
      </c>
      <c r="D25" s="171">
        <f t="shared" si="3"/>
        <v>0.958768444074793</v>
      </c>
      <c r="E25" s="171">
        <f t="shared" si="3"/>
        <v>0.98971351358209525</v>
      </c>
      <c r="F25" s="172">
        <f t="shared" si="3"/>
        <v>0.92441779306371086</v>
      </c>
      <c r="G25" s="172">
        <f t="shared" si="3"/>
        <v>0.98844686890189826</v>
      </c>
      <c r="H25" s="184"/>
      <c r="L25" s="251"/>
      <c r="M25" s="251"/>
      <c r="N25" s="251"/>
      <c r="O25" s="251"/>
      <c r="P25" s="251"/>
      <c r="Q25" s="251"/>
      <c r="S25" s="252"/>
      <c r="T25" s="252"/>
      <c r="U25" s="252"/>
      <c r="V25" s="252"/>
      <c r="W25" s="252"/>
      <c r="X25" s="252"/>
      <c r="Y25" s="252"/>
      <c r="Z25" s="252"/>
      <c r="AA25" s="252"/>
      <c r="AB25" s="252"/>
      <c r="AC25" s="252"/>
      <c r="AD25" s="252"/>
      <c r="AE25" s="252"/>
      <c r="AF25" s="252"/>
      <c r="AG25" s="252"/>
      <c r="AH25" s="252"/>
      <c r="AI25" s="252"/>
      <c r="AJ25" s="252"/>
      <c r="AK25" s="252"/>
    </row>
    <row r="26" spans="1:37" s="183" customFormat="1" ht="29.1" customHeight="1" x14ac:dyDescent="0.25">
      <c r="A26" s="340" t="s">
        <v>98</v>
      </c>
      <c r="B26" s="171">
        <f>B15/(B16*B17*B25*B18)</f>
        <v>1580.0966851806179</v>
      </c>
      <c r="C26" s="171">
        <f t="shared" ref="B26:G26" si="4">C15/(C16*C17*C25*C18)</f>
        <v>1033.94530566461</v>
      </c>
      <c r="D26" s="171">
        <f t="shared" si="4"/>
        <v>1036.7466786615043</v>
      </c>
      <c r="E26" s="171">
        <f t="shared" si="4"/>
        <v>709.87803261120973</v>
      </c>
      <c r="F26" s="172">
        <f t="shared" si="4"/>
        <v>1545.0771369247002</v>
      </c>
      <c r="G26" s="172">
        <f t="shared" si="4"/>
        <v>956.5917232760894</v>
      </c>
      <c r="H26" s="184"/>
      <c r="L26" s="251"/>
      <c r="M26" s="251"/>
      <c r="N26" s="251"/>
      <c r="O26" s="251"/>
      <c r="P26" s="251"/>
      <c r="Q26" s="251"/>
      <c r="S26" s="252"/>
      <c r="T26" s="252"/>
      <c r="U26" s="252"/>
      <c r="V26" s="252"/>
      <c r="W26" s="252"/>
      <c r="X26" s="252"/>
      <c r="Y26" s="252"/>
      <c r="Z26" s="252"/>
      <c r="AA26" s="252"/>
      <c r="AB26" s="252"/>
      <c r="AC26" s="252"/>
      <c r="AD26" s="252"/>
      <c r="AE26" s="252"/>
      <c r="AF26" s="252"/>
      <c r="AG26" s="252"/>
      <c r="AH26" s="252"/>
      <c r="AI26" s="252"/>
      <c r="AJ26" s="252"/>
      <c r="AK26" s="252"/>
    </row>
    <row r="27" spans="1:37" s="183" customFormat="1" ht="29.1" customHeight="1" thickBot="1" x14ac:dyDescent="0.3">
      <c r="A27" s="342" t="s">
        <v>99</v>
      </c>
      <c r="B27" s="176">
        <f>ROUNDDOWN(B26/B19,0)</f>
        <v>26</v>
      </c>
      <c r="C27" s="176">
        <f t="shared" ref="B27:G27" si="5">ROUNDDOWN(C26/C19,0)</f>
        <v>17</v>
      </c>
      <c r="D27" s="176">
        <f t="shared" si="5"/>
        <v>17</v>
      </c>
      <c r="E27" s="176">
        <f t="shared" si="5"/>
        <v>11</v>
      </c>
      <c r="F27" s="177">
        <f t="shared" si="5"/>
        <v>25</v>
      </c>
      <c r="G27" s="177">
        <f t="shared" si="5"/>
        <v>15</v>
      </c>
      <c r="H27" s="184"/>
      <c r="L27" s="251"/>
      <c r="M27" s="251"/>
      <c r="N27" s="251"/>
      <c r="O27" s="251"/>
      <c r="P27" s="251"/>
      <c r="Q27" s="251"/>
      <c r="S27" s="252"/>
      <c r="T27" s="252"/>
      <c r="U27" s="252"/>
      <c r="V27" s="252"/>
      <c r="W27" s="252"/>
      <c r="X27" s="252"/>
      <c r="Y27" s="252"/>
      <c r="Z27" s="252"/>
      <c r="AA27" s="252"/>
      <c r="AB27" s="252"/>
      <c r="AC27" s="252"/>
      <c r="AD27" s="252"/>
      <c r="AE27" s="252"/>
      <c r="AF27" s="252"/>
      <c r="AG27" s="252"/>
      <c r="AH27" s="252"/>
      <c r="AI27" s="252"/>
      <c r="AJ27" s="252"/>
      <c r="AK27" s="252"/>
    </row>
    <row r="28" spans="1:37" x14ac:dyDescent="0.2">
      <c r="J28" s="187"/>
      <c r="L28" s="251"/>
      <c r="M28" s="251"/>
      <c r="N28" s="251"/>
      <c r="O28" s="251"/>
      <c r="P28" s="251"/>
      <c r="Q28" s="251"/>
      <c r="S28" s="252"/>
      <c r="T28" s="252"/>
      <c r="U28" s="252"/>
      <c r="V28" s="252"/>
      <c r="W28" s="252"/>
      <c r="X28" s="252"/>
      <c r="Y28" s="252"/>
      <c r="Z28" s="252"/>
      <c r="AA28" s="252"/>
      <c r="AB28" s="252"/>
      <c r="AC28" s="252"/>
      <c r="AD28" s="252"/>
      <c r="AE28" s="252"/>
      <c r="AF28" s="252"/>
      <c r="AG28" s="252"/>
      <c r="AH28" s="252"/>
      <c r="AI28" s="252"/>
      <c r="AJ28" s="252"/>
      <c r="AK28" s="252"/>
    </row>
    <row r="29" spans="1:37" x14ac:dyDescent="0.2">
      <c r="J29" s="187"/>
      <c r="L29" s="251"/>
      <c r="M29" s="251"/>
      <c r="N29" s="251"/>
      <c r="O29" s="251"/>
      <c r="P29" s="251"/>
      <c r="Q29" s="251"/>
      <c r="S29" s="252"/>
      <c r="T29" s="252"/>
      <c r="U29" s="252"/>
      <c r="V29" s="252"/>
      <c r="W29" s="252"/>
      <c r="X29" s="252"/>
      <c r="Y29" s="252"/>
      <c r="Z29" s="252"/>
      <c r="AA29" s="252"/>
      <c r="AB29" s="252"/>
      <c r="AC29" s="252"/>
      <c r="AD29" s="252"/>
      <c r="AE29" s="252"/>
      <c r="AF29" s="252"/>
      <c r="AG29" s="252"/>
      <c r="AH29" s="252"/>
      <c r="AI29" s="252"/>
      <c r="AJ29" s="252"/>
      <c r="AK29" s="252"/>
    </row>
    <row r="30" spans="1:37" x14ac:dyDescent="0.2">
      <c r="L30" s="251"/>
      <c r="M30" s="251"/>
      <c r="N30" s="251"/>
      <c r="O30" s="251"/>
      <c r="P30" s="251"/>
      <c r="Q30" s="251"/>
      <c r="S30" s="252"/>
      <c r="T30" s="252"/>
      <c r="U30" s="252"/>
      <c r="V30" s="252"/>
      <c r="W30" s="252"/>
      <c r="X30" s="252"/>
      <c r="Y30" s="252"/>
      <c r="Z30" s="252"/>
      <c r="AA30" s="252"/>
      <c r="AB30" s="252"/>
      <c r="AC30" s="252"/>
      <c r="AD30" s="252"/>
      <c r="AE30" s="252"/>
      <c r="AF30" s="252"/>
      <c r="AG30" s="252"/>
      <c r="AH30" s="252"/>
      <c r="AI30" s="252"/>
      <c r="AJ30" s="252"/>
      <c r="AK30" s="252"/>
    </row>
    <row r="31" spans="1:37" x14ac:dyDescent="0.2">
      <c r="L31" s="251"/>
      <c r="M31" s="251"/>
      <c r="N31" s="251"/>
      <c r="O31" s="251"/>
      <c r="P31" s="251"/>
      <c r="Q31" s="251"/>
      <c r="S31" s="252"/>
      <c r="T31" s="252"/>
      <c r="U31" s="252"/>
      <c r="V31" s="252"/>
      <c r="W31" s="252"/>
      <c r="X31" s="252"/>
      <c r="Y31" s="252"/>
      <c r="Z31" s="252"/>
      <c r="AA31" s="252"/>
      <c r="AB31" s="252"/>
      <c r="AC31" s="252"/>
      <c r="AD31" s="252"/>
      <c r="AE31" s="252"/>
      <c r="AF31" s="252"/>
      <c r="AG31" s="252"/>
      <c r="AH31" s="252"/>
      <c r="AI31" s="252"/>
      <c r="AJ31" s="252"/>
      <c r="AK31" s="252"/>
    </row>
    <row r="32" spans="1:37" ht="15.75" thickBot="1" x14ac:dyDescent="0.25">
      <c r="S32" s="252"/>
      <c r="T32" s="252"/>
      <c r="U32" s="252"/>
      <c r="V32" s="252"/>
      <c r="W32" s="252"/>
      <c r="X32" s="252"/>
      <c r="Y32" s="252"/>
      <c r="Z32" s="252"/>
      <c r="AA32" s="252"/>
      <c r="AB32" s="252"/>
      <c r="AC32" s="252"/>
      <c r="AD32" s="252"/>
      <c r="AE32" s="252"/>
      <c r="AF32" s="252"/>
      <c r="AG32" s="252"/>
      <c r="AH32" s="252"/>
      <c r="AI32" s="252"/>
      <c r="AJ32" s="252"/>
      <c r="AK32" s="252"/>
    </row>
    <row r="33" spans="1:37" ht="29.1" customHeight="1" x14ac:dyDescent="0.2">
      <c r="A33" s="257" t="s">
        <v>100</v>
      </c>
      <c r="B33" s="258"/>
      <c r="C33" s="258"/>
      <c r="D33" s="258"/>
      <c r="E33" s="258"/>
      <c r="F33" s="258"/>
      <c r="G33" s="259"/>
      <c r="H33" s="188"/>
      <c r="I33" s="189"/>
      <c r="J33" s="189"/>
      <c r="L33" s="189"/>
      <c r="S33" s="252"/>
      <c r="T33" s="252"/>
      <c r="U33" s="252"/>
      <c r="V33" s="252"/>
      <c r="W33" s="252"/>
      <c r="X33" s="252"/>
      <c r="Y33" s="252"/>
      <c r="Z33" s="252"/>
      <c r="AA33" s="252"/>
      <c r="AB33" s="252"/>
      <c r="AC33" s="252"/>
      <c r="AD33" s="252"/>
      <c r="AE33" s="252"/>
      <c r="AF33" s="252"/>
      <c r="AG33" s="252"/>
      <c r="AH33" s="252"/>
      <c r="AI33" s="252"/>
      <c r="AJ33" s="252"/>
      <c r="AK33" s="252"/>
    </row>
    <row r="34" spans="1:37" ht="29.1" customHeight="1" x14ac:dyDescent="0.2">
      <c r="A34" s="247" t="s">
        <v>113</v>
      </c>
      <c r="B34" s="248"/>
      <c r="C34" s="248"/>
      <c r="D34" s="248"/>
      <c r="E34" s="248"/>
      <c r="F34" s="248" t="s">
        <v>112</v>
      </c>
      <c r="G34" s="249"/>
      <c r="H34" s="188"/>
      <c r="I34" s="189"/>
      <c r="J34" s="189"/>
      <c r="L34" s="189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</row>
    <row r="35" spans="1:37" ht="29.1" customHeight="1" x14ac:dyDescent="0.2">
      <c r="A35" s="190" t="s">
        <v>101</v>
      </c>
      <c r="B35" s="191" t="str">
        <f t="shared" ref="B35:G35" si="6">B5</f>
        <v>Norte a Sur</v>
      </c>
      <c r="C35" s="191" t="str">
        <f t="shared" si="6"/>
        <v>Sur a Norte</v>
      </c>
      <c r="D35" s="191" t="str">
        <f t="shared" si="6"/>
        <v>Orien a Occid</v>
      </c>
      <c r="E35" s="191" t="str">
        <f t="shared" si="6"/>
        <v xml:space="preserve">Occid a Orien </v>
      </c>
      <c r="F35" s="191" t="str">
        <f t="shared" si="6"/>
        <v>Norte a Sur</v>
      </c>
      <c r="G35" s="192" t="str">
        <f t="shared" si="6"/>
        <v>Sur a Norte</v>
      </c>
      <c r="H35" s="188"/>
      <c r="I35" s="189"/>
      <c r="J35" s="189"/>
      <c r="L35" s="189"/>
      <c r="S35" s="252"/>
      <c r="T35" s="252"/>
      <c r="U35" s="252"/>
      <c r="V35" s="252"/>
      <c r="W35" s="252"/>
      <c r="X35" s="252"/>
      <c r="Y35" s="252"/>
      <c r="Z35" s="252"/>
      <c r="AA35" s="252"/>
      <c r="AB35" s="252"/>
      <c r="AC35" s="252"/>
      <c r="AD35" s="252"/>
      <c r="AE35" s="252"/>
      <c r="AF35" s="252"/>
      <c r="AG35" s="252"/>
      <c r="AH35" s="252"/>
      <c r="AI35" s="252"/>
      <c r="AJ35" s="252"/>
      <c r="AK35" s="252"/>
    </row>
    <row r="36" spans="1:37" ht="29.1" customHeight="1" x14ac:dyDescent="0.2">
      <c r="A36" s="185" t="s">
        <v>117</v>
      </c>
      <c r="B36" s="193">
        <f t="shared" ref="B36:G36" si="7">B27</f>
        <v>26</v>
      </c>
      <c r="C36" s="193">
        <f t="shared" si="7"/>
        <v>17</v>
      </c>
      <c r="D36" s="193">
        <f t="shared" si="7"/>
        <v>17</v>
      </c>
      <c r="E36" s="193">
        <f t="shared" si="7"/>
        <v>11</v>
      </c>
      <c r="F36" s="193">
        <f t="shared" si="7"/>
        <v>25</v>
      </c>
      <c r="G36" s="194">
        <f t="shared" si="7"/>
        <v>15</v>
      </c>
      <c r="H36" s="195"/>
      <c r="I36" s="181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  <c r="AE36" s="252"/>
      <c r="AF36" s="252"/>
      <c r="AG36" s="252"/>
      <c r="AH36" s="252"/>
      <c r="AI36" s="252"/>
      <c r="AJ36" s="252"/>
      <c r="AK36" s="252"/>
    </row>
    <row r="37" spans="1:37" ht="29.1" customHeight="1" x14ac:dyDescent="0.2">
      <c r="A37" s="255" t="s">
        <v>111</v>
      </c>
      <c r="B37" s="193" t="str">
        <f t="shared" ref="B37:G37" si="8">IF(AND(B36&gt;=0,B36&lt;=7),"A",IF(AND(B36&gt;7,B36&lt;=11),"B",IF(AND(B36&gt;11,B36&lt;=16),"C",IF(AND(B36&gt;16,B36&lt;=22),"D",IF(AND(B36&gt;22,B36&lt;=28),"E",IF(B36&gt;28,"F"))))))</f>
        <v>E</v>
      </c>
      <c r="C37" s="193" t="str">
        <f t="shared" si="8"/>
        <v>D</v>
      </c>
      <c r="D37" s="193" t="str">
        <f t="shared" si="8"/>
        <v>D</v>
      </c>
      <c r="E37" s="193" t="str">
        <f t="shared" si="8"/>
        <v>B</v>
      </c>
      <c r="F37" s="193" t="str">
        <f t="shared" si="8"/>
        <v>E</v>
      </c>
      <c r="G37" s="194" t="str">
        <f t="shared" si="8"/>
        <v>C</v>
      </c>
      <c r="H37" s="195"/>
      <c r="I37" s="181"/>
      <c r="S37" s="252"/>
      <c r="T37" s="252"/>
      <c r="U37" s="252"/>
      <c r="V37" s="252"/>
      <c r="W37" s="252"/>
      <c r="X37" s="252"/>
      <c r="Y37" s="252"/>
      <c r="Z37" s="252"/>
      <c r="AA37" s="252"/>
      <c r="AB37" s="252"/>
      <c r="AC37" s="252"/>
      <c r="AD37" s="252"/>
      <c r="AE37" s="252"/>
      <c r="AF37" s="252"/>
      <c r="AG37" s="252"/>
      <c r="AH37" s="252"/>
      <c r="AI37" s="252"/>
      <c r="AJ37" s="252"/>
      <c r="AK37" s="252"/>
    </row>
    <row r="38" spans="1:37" ht="29.1" customHeight="1" thickBot="1" x14ac:dyDescent="0.25">
      <c r="A38" s="256"/>
      <c r="B38" s="196" t="str">
        <f t="shared" ref="B38:G38" si="9">IF(B37="A","0 - 7",IF(B37="B","&gt;7 - 11",IF(B37="C","&gt;11 - 16",IF(B37="D","&gt;16 - 22",IF(AND(B37="E"),"&gt;22  - 28",IF(B37="F","&gt;28"))))))</f>
        <v>&gt;22  - 28</v>
      </c>
      <c r="C38" s="196" t="str">
        <f t="shared" si="9"/>
        <v>&gt;16 - 22</v>
      </c>
      <c r="D38" s="196" t="str">
        <f t="shared" si="9"/>
        <v>&gt;16 - 22</v>
      </c>
      <c r="E38" s="196" t="str">
        <f t="shared" si="9"/>
        <v>&gt;7 - 11</v>
      </c>
      <c r="F38" s="196" t="str">
        <f t="shared" si="9"/>
        <v>&gt;22  - 28</v>
      </c>
      <c r="G38" s="197" t="str">
        <f t="shared" si="9"/>
        <v>&gt;11 - 16</v>
      </c>
      <c r="H38" s="188"/>
      <c r="S38" s="252"/>
      <c r="T38" s="252"/>
      <c r="U38" s="252"/>
      <c r="V38" s="252"/>
      <c r="W38" s="252"/>
      <c r="X38" s="252"/>
      <c r="Y38" s="252"/>
      <c r="Z38" s="252"/>
      <c r="AA38" s="252"/>
      <c r="AB38" s="252"/>
      <c r="AC38" s="252"/>
      <c r="AD38" s="252"/>
      <c r="AE38" s="252"/>
      <c r="AF38" s="252"/>
      <c r="AG38" s="252"/>
      <c r="AH38" s="252"/>
      <c r="AI38" s="252"/>
      <c r="AJ38" s="252"/>
      <c r="AK38" s="252"/>
    </row>
    <row r="39" spans="1:37" x14ac:dyDescent="0.2">
      <c r="S39" s="252"/>
      <c r="T39" s="252"/>
      <c r="U39" s="252"/>
      <c r="V39" s="252"/>
      <c r="W39" s="252"/>
      <c r="X39" s="252"/>
      <c r="Y39" s="252"/>
      <c r="Z39" s="252"/>
      <c r="AA39" s="252"/>
      <c r="AB39" s="252"/>
      <c r="AC39" s="252"/>
      <c r="AD39" s="252"/>
      <c r="AE39" s="252"/>
      <c r="AF39" s="252"/>
      <c r="AG39" s="252"/>
      <c r="AH39" s="252"/>
      <c r="AI39" s="252"/>
      <c r="AJ39" s="252"/>
      <c r="AK39" s="252"/>
    </row>
    <row r="40" spans="1:37" x14ac:dyDescent="0.2">
      <c r="S40" s="252"/>
      <c r="T40" s="252"/>
      <c r="U40" s="252"/>
      <c r="V40" s="252"/>
      <c r="W40" s="252"/>
      <c r="X40" s="252"/>
      <c r="Y40" s="252"/>
      <c r="Z40" s="252"/>
      <c r="AA40" s="252"/>
      <c r="AB40" s="252"/>
      <c r="AC40" s="252"/>
      <c r="AD40" s="252"/>
      <c r="AE40" s="252"/>
      <c r="AF40" s="252"/>
      <c r="AG40" s="252"/>
      <c r="AH40" s="252"/>
      <c r="AI40" s="252"/>
      <c r="AJ40" s="252"/>
      <c r="AK40" s="252"/>
    </row>
    <row r="41" spans="1:37" x14ac:dyDescent="0.2">
      <c r="S41" s="252"/>
      <c r="T41" s="252"/>
      <c r="U41" s="252"/>
      <c r="V41" s="252"/>
      <c r="W41" s="252"/>
      <c r="X41" s="252"/>
      <c r="Y41" s="252"/>
      <c r="Z41" s="252"/>
      <c r="AA41" s="252"/>
      <c r="AB41" s="252"/>
      <c r="AC41" s="252"/>
      <c r="AD41" s="252"/>
      <c r="AE41" s="252"/>
      <c r="AF41" s="252"/>
      <c r="AG41" s="252"/>
      <c r="AH41" s="252"/>
      <c r="AI41" s="252"/>
      <c r="AJ41" s="252"/>
      <c r="AK41" s="252"/>
    </row>
    <row r="42" spans="1:37" x14ac:dyDescent="0.2">
      <c r="S42" s="252"/>
      <c r="T42" s="252"/>
      <c r="U42" s="252"/>
      <c r="V42" s="252"/>
      <c r="W42" s="252"/>
      <c r="X42" s="252"/>
      <c r="Y42" s="252"/>
      <c r="Z42" s="252"/>
      <c r="AA42" s="252"/>
      <c r="AB42" s="252"/>
      <c r="AC42" s="252"/>
      <c r="AD42" s="252"/>
      <c r="AE42" s="252"/>
      <c r="AF42" s="252"/>
      <c r="AG42" s="252"/>
      <c r="AH42" s="252"/>
      <c r="AI42" s="252"/>
      <c r="AJ42" s="252"/>
      <c r="AK42" s="252"/>
    </row>
    <row r="43" spans="1:37" x14ac:dyDescent="0.2">
      <c r="S43" s="252"/>
      <c r="T43" s="252"/>
      <c r="U43" s="252"/>
      <c r="V43" s="252"/>
      <c r="W43" s="252"/>
      <c r="X43" s="252"/>
      <c r="Y43" s="252"/>
      <c r="Z43" s="252"/>
      <c r="AA43" s="252"/>
      <c r="AB43" s="252"/>
      <c r="AC43" s="252"/>
      <c r="AD43" s="252"/>
      <c r="AE43" s="252"/>
      <c r="AF43" s="252"/>
      <c r="AG43" s="252"/>
      <c r="AH43" s="252"/>
      <c r="AI43" s="252"/>
      <c r="AJ43" s="252"/>
      <c r="AK43" s="252"/>
    </row>
  </sheetData>
  <mergeCells count="13">
    <mergeCell ref="A34:E34"/>
    <mergeCell ref="F34:G34"/>
    <mergeCell ref="A1:G3"/>
    <mergeCell ref="S4:AK18"/>
    <mergeCell ref="L9:Q31"/>
    <mergeCell ref="S19:AK43"/>
    <mergeCell ref="A4:E4"/>
    <mergeCell ref="F4:G4"/>
    <mergeCell ref="A21:E22"/>
    <mergeCell ref="F21:G22"/>
    <mergeCell ref="A37:A38"/>
    <mergeCell ref="A33:G33"/>
    <mergeCell ref="I1:K1"/>
  </mergeCells>
  <pageMargins left="0.7" right="0.7" top="0.75" bottom="0.75" header="0.3" footer="0.3"/>
  <pageSetup paperSize="9" orientation="portrait" horizontalDpi="3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76"/>
  <sheetViews>
    <sheetView zoomScale="85" zoomScaleNormal="85" workbookViewId="0">
      <selection activeCell="E4" sqref="E4"/>
    </sheetView>
  </sheetViews>
  <sheetFormatPr baseColWidth="10" defaultRowHeight="15" x14ac:dyDescent="0.25"/>
  <cols>
    <col min="1" max="1" width="17.140625" style="11" customWidth="1"/>
    <col min="2" max="2" width="12.5703125" customWidth="1"/>
    <col min="6" max="6" width="11" customWidth="1"/>
    <col min="8" max="8" width="14.5703125" customWidth="1"/>
  </cols>
  <sheetData>
    <row r="1" spans="1:71" ht="27" customHeight="1" x14ac:dyDescent="0.25">
      <c r="A1" s="264"/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BA1" s="156">
        <v>1</v>
      </c>
      <c r="BB1" s="156" t="s">
        <v>28</v>
      </c>
      <c r="BC1" s="156">
        <v>2</v>
      </c>
      <c r="BD1" s="156" t="s">
        <v>30</v>
      </c>
      <c r="BE1" s="156">
        <v>3</v>
      </c>
      <c r="BF1" s="156">
        <v>4</v>
      </c>
      <c r="BG1" s="156">
        <v>5</v>
      </c>
      <c r="BH1" s="156">
        <v>6</v>
      </c>
      <c r="BI1" s="156">
        <v>7</v>
      </c>
      <c r="BJ1" s="156">
        <v>8</v>
      </c>
      <c r="BK1" s="156" t="s">
        <v>59</v>
      </c>
      <c r="BL1" s="156" t="s">
        <v>60</v>
      </c>
      <c r="BM1" s="156" t="s">
        <v>61</v>
      </c>
      <c r="BN1" s="156" t="s">
        <v>62</v>
      </c>
      <c r="BO1" s="156" t="s">
        <v>63</v>
      </c>
      <c r="BP1" s="156" t="s">
        <v>64</v>
      </c>
      <c r="BQ1" s="156" t="s">
        <v>65</v>
      </c>
      <c r="BR1" s="130" t="s">
        <v>66</v>
      </c>
      <c r="BS1" s="130" t="s">
        <v>76</v>
      </c>
    </row>
    <row r="2" spans="1:71" s="135" customFormat="1" ht="27" customHeight="1" x14ac:dyDescent="0.25">
      <c r="A2" s="264"/>
      <c r="B2" s="264"/>
      <c r="C2" s="264"/>
      <c r="D2" s="264"/>
      <c r="E2" s="264"/>
      <c r="F2" s="264"/>
      <c r="G2" s="263"/>
      <c r="H2" s="263"/>
      <c r="I2" s="263"/>
      <c r="J2" s="263"/>
      <c r="K2" s="263"/>
      <c r="L2" s="263"/>
      <c r="M2" s="263"/>
      <c r="P2" s="263"/>
      <c r="Q2" s="263"/>
      <c r="R2" s="263"/>
      <c r="S2" s="263"/>
      <c r="T2" s="263"/>
      <c r="U2" s="263"/>
      <c r="V2" s="263"/>
      <c r="W2" s="263"/>
      <c r="AY2" s="11" t="s">
        <v>114</v>
      </c>
      <c r="AZ2" t="s">
        <v>79</v>
      </c>
      <c r="BA2" s="144" t="str">
        <f>BA1&amp;"  Año  "&amp;$AY$3</f>
        <v>1  Año  2017</v>
      </c>
      <c r="BB2" s="157" t="str">
        <f t="shared" ref="BB2:BR2" si="0">BB1&amp;"  Año  "&amp;$AY$3</f>
        <v>1B  Año  2017</v>
      </c>
      <c r="BC2" s="157" t="str">
        <f t="shared" si="0"/>
        <v>2  Año  2017</v>
      </c>
      <c r="BD2" s="157" t="str">
        <f t="shared" si="0"/>
        <v>2B  Año  2017</v>
      </c>
      <c r="BE2" s="157" t="str">
        <f t="shared" si="0"/>
        <v>3  Año  2017</v>
      </c>
      <c r="BF2" s="157" t="str">
        <f t="shared" si="0"/>
        <v>4  Año  2017</v>
      </c>
      <c r="BG2" s="157" t="str">
        <f t="shared" si="0"/>
        <v>5  Año  2017</v>
      </c>
      <c r="BH2" s="157" t="str">
        <f t="shared" si="0"/>
        <v>6  Año  2017</v>
      </c>
      <c r="BI2" s="157" t="str">
        <f t="shared" si="0"/>
        <v>7  Año  2017</v>
      </c>
      <c r="BJ2" s="157" t="str">
        <f t="shared" si="0"/>
        <v>8  Año  2017</v>
      </c>
      <c r="BK2" s="157" t="str">
        <f t="shared" si="0"/>
        <v>9(1)  Año  2017</v>
      </c>
      <c r="BL2" s="157" t="str">
        <f t="shared" si="0"/>
        <v>9(2)  Año  2017</v>
      </c>
      <c r="BM2" s="157" t="str">
        <f t="shared" si="0"/>
        <v>9(3)  Año  2017</v>
      </c>
      <c r="BN2" s="157" t="str">
        <f t="shared" si="0"/>
        <v>9(4)  Año  2017</v>
      </c>
      <c r="BO2" s="157" t="str">
        <f t="shared" si="0"/>
        <v>10(1)  Año  2017</v>
      </c>
      <c r="BP2" s="157" t="str">
        <f t="shared" si="0"/>
        <v>10(2)  Año  2017</v>
      </c>
      <c r="BQ2" s="157" t="str">
        <f t="shared" si="0"/>
        <v>10(3)  Año  2017</v>
      </c>
      <c r="BR2" s="157" t="str">
        <f t="shared" si="0"/>
        <v>10(4)  Año  2017</v>
      </c>
    </row>
    <row r="3" spans="1:71" x14ac:dyDescent="0.25">
      <c r="A3" s="11" t="str">
        <f>'AFORO-Boy.-Calle 69B'!F16</f>
        <v>MOVIMIENTO</v>
      </c>
      <c r="B3" s="11" t="str">
        <f>'AFORO-Boy.-Calle 69B'!G16</f>
        <v>AUTOS</v>
      </c>
      <c r="C3" s="11" t="str">
        <f>'AFORO-Boy.-Calle 69B'!H16</f>
        <v>BUSES</v>
      </c>
      <c r="D3" s="11" t="str">
        <f>'AFORO-Boy.-Calle 69B'!I16</f>
        <v>CAMIONES</v>
      </c>
      <c r="E3" s="11" t="str">
        <f>'AFORO-Boy.-Calle 69B'!J16</f>
        <v>MOTOS</v>
      </c>
      <c r="F3" s="11" t="s">
        <v>53</v>
      </c>
      <c r="G3" s="263"/>
      <c r="H3" s="11" t="str">
        <f t="shared" ref="H3:M3" si="1">A3</f>
        <v>MOVIMIENTO</v>
      </c>
      <c r="I3" s="11" t="str">
        <f t="shared" si="1"/>
        <v>AUTOS</v>
      </c>
      <c r="J3" s="11" t="str">
        <f t="shared" si="1"/>
        <v>BUSES</v>
      </c>
      <c r="K3" s="11" t="str">
        <f t="shared" si="1"/>
        <v>CAMIONES</v>
      </c>
      <c r="L3" s="11" t="str">
        <f t="shared" si="1"/>
        <v>MOTOS</v>
      </c>
      <c r="M3" s="11" t="str">
        <f t="shared" si="1"/>
        <v>TOTAL</v>
      </c>
      <c r="Q3" s="156"/>
      <c r="R3" s="156"/>
      <c r="S3" s="156"/>
      <c r="U3" s="156"/>
      <c r="V3" s="156"/>
      <c r="W3" s="156"/>
      <c r="AY3" s="9">
        <f>E26</f>
        <v>2017</v>
      </c>
      <c r="AZ3" t="s">
        <v>67</v>
      </c>
      <c r="BA3" s="156">
        <v>42723</v>
      </c>
      <c r="BB3" s="156">
        <v>8281</v>
      </c>
      <c r="BC3" s="156">
        <v>2064</v>
      </c>
      <c r="BD3" s="156">
        <v>12675</v>
      </c>
      <c r="BE3" s="156">
        <v>4357</v>
      </c>
      <c r="BF3" s="156">
        <v>3320</v>
      </c>
      <c r="BG3" s="156">
        <v>4516</v>
      </c>
      <c r="BH3" s="156">
        <v>0</v>
      </c>
      <c r="BI3" s="156">
        <v>229</v>
      </c>
      <c r="BJ3" s="156">
        <v>0</v>
      </c>
      <c r="BK3" s="156">
        <v>554</v>
      </c>
      <c r="BL3" s="156">
        <v>554</v>
      </c>
      <c r="BM3" s="156">
        <v>305</v>
      </c>
      <c r="BN3" s="156">
        <v>532</v>
      </c>
      <c r="BO3" s="156">
        <v>0</v>
      </c>
      <c r="BP3" s="156">
        <v>0</v>
      </c>
      <c r="BQ3" s="156">
        <v>0</v>
      </c>
      <c r="BR3" s="156">
        <v>0</v>
      </c>
    </row>
    <row r="4" spans="1:71" x14ac:dyDescent="0.25">
      <c r="A4" s="11">
        <f>'AFORO-Boy.-Calle 69B'!F17</f>
        <v>1</v>
      </c>
      <c r="B4" s="130">
        <f>SUM('AFORO-Boy.-Calle 69B'!G17:G1096)</f>
        <v>42737</v>
      </c>
      <c r="C4" s="130">
        <f>SUM('AFORO-Boy.-Calle 69B'!H17:H76)</f>
        <v>3829</v>
      </c>
      <c r="D4" s="130">
        <f>SUM('AFORO-Boy.-Calle 69B'!I17:I76)</f>
        <v>2704</v>
      </c>
      <c r="E4" s="130">
        <f>SUM('AFORO-Boy.-Calle 69B'!J17:J76)</f>
        <v>999</v>
      </c>
      <c r="F4">
        <f>SUM(B4:E4)</f>
        <v>50269</v>
      </c>
      <c r="G4" s="263"/>
      <c r="H4" s="11">
        <f t="shared" ref="H4:H22" si="2">A4</f>
        <v>1</v>
      </c>
      <c r="I4">
        <v>42785</v>
      </c>
      <c r="J4">
        <v>3934</v>
      </c>
      <c r="K4">
        <v>2754</v>
      </c>
      <c r="L4">
        <v>1286</v>
      </c>
      <c r="M4">
        <f>SUM(I4:L4)</f>
        <v>50759</v>
      </c>
      <c r="P4" s="130"/>
      <c r="Q4" s="130"/>
      <c r="R4" s="130"/>
      <c r="S4" s="130"/>
      <c r="T4" s="130"/>
      <c r="U4" s="130"/>
      <c r="V4" s="130"/>
      <c r="W4" s="130"/>
      <c r="AY4" s="9">
        <f>AY3</f>
        <v>2017</v>
      </c>
      <c r="AZ4" t="s">
        <v>68</v>
      </c>
      <c r="BA4" s="156">
        <v>3834</v>
      </c>
      <c r="BB4" s="156">
        <v>126</v>
      </c>
      <c r="BC4" s="156">
        <v>3051</v>
      </c>
      <c r="BD4" s="156">
        <v>386</v>
      </c>
      <c r="BE4" s="156">
        <v>123</v>
      </c>
      <c r="BF4" s="156">
        <v>158</v>
      </c>
      <c r="BG4" s="156">
        <v>104</v>
      </c>
      <c r="BH4" s="156">
        <v>0</v>
      </c>
      <c r="BI4" s="156">
        <v>20</v>
      </c>
      <c r="BJ4" s="156">
        <v>0</v>
      </c>
      <c r="BK4" s="156">
        <v>89</v>
      </c>
      <c r="BL4" s="156">
        <v>89</v>
      </c>
      <c r="BM4" s="156">
        <v>18</v>
      </c>
      <c r="BN4" s="156">
        <v>28</v>
      </c>
      <c r="BO4" s="156">
        <v>0</v>
      </c>
      <c r="BP4" s="156">
        <v>0</v>
      </c>
      <c r="BQ4" s="156">
        <v>0</v>
      </c>
      <c r="BR4" s="156">
        <v>0</v>
      </c>
    </row>
    <row r="5" spans="1:71" x14ac:dyDescent="0.25">
      <c r="A5" s="11" t="str">
        <f>'AFORO-Boy.-Calle 69B'!F77</f>
        <v>1B</v>
      </c>
      <c r="B5" s="130">
        <f>SUM('AFORO-Boy.-Calle 69B'!G77:G136)</f>
        <v>8272</v>
      </c>
      <c r="C5" s="130">
        <f>SUM('AFORO-Boy.-Calle 69B'!H77:H136)</f>
        <v>121</v>
      </c>
      <c r="D5" s="130">
        <f>SUM('AFORO-Boy.-Calle 69B'!I77:I136)</f>
        <v>236</v>
      </c>
      <c r="E5" s="130">
        <f>SUM('AFORO-Boy.-Calle 69B'!J77:J136)</f>
        <v>3679</v>
      </c>
      <c r="F5" s="129">
        <f t="shared" ref="F5:F22" si="3">SUM(B5:E5)</f>
        <v>12308</v>
      </c>
      <c r="G5" s="263"/>
      <c r="H5" s="11" t="str">
        <f t="shared" si="2"/>
        <v>1B</v>
      </c>
      <c r="I5">
        <v>8295</v>
      </c>
      <c r="J5">
        <v>126</v>
      </c>
      <c r="K5">
        <v>251</v>
      </c>
      <c r="L5">
        <v>3827</v>
      </c>
      <c r="M5" s="135">
        <f t="shared" ref="M5:M21" si="4">SUM(I5:L5)</f>
        <v>12499</v>
      </c>
      <c r="P5" s="130"/>
      <c r="Q5" s="130"/>
      <c r="R5" s="130"/>
      <c r="S5" s="130"/>
      <c r="T5" s="130"/>
      <c r="U5" s="130"/>
      <c r="V5" s="130"/>
      <c r="W5" s="130"/>
      <c r="AY5" s="9">
        <f>AY4</f>
        <v>2017</v>
      </c>
      <c r="AZ5" t="s">
        <v>12</v>
      </c>
      <c r="BA5" s="156">
        <v>2654</v>
      </c>
      <c r="BB5" s="156">
        <v>251</v>
      </c>
      <c r="BC5" s="156">
        <v>2791</v>
      </c>
      <c r="BD5" s="156">
        <v>493</v>
      </c>
      <c r="BE5" s="156">
        <v>549</v>
      </c>
      <c r="BF5" s="156">
        <v>566</v>
      </c>
      <c r="BG5" s="156">
        <v>438</v>
      </c>
      <c r="BH5" s="156">
        <v>0</v>
      </c>
      <c r="BI5" s="156">
        <v>39</v>
      </c>
      <c r="BJ5" s="156">
        <v>0</v>
      </c>
      <c r="BK5" s="156">
        <v>161</v>
      </c>
      <c r="BL5" s="156">
        <v>143</v>
      </c>
      <c r="BM5" s="156">
        <v>95</v>
      </c>
      <c r="BN5" s="156">
        <v>140</v>
      </c>
      <c r="BO5" s="156">
        <v>0</v>
      </c>
      <c r="BP5" s="156">
        <v>0</v>
      </c>
      <c r="BQ5" s="156">
        <v>0</v>
      </c>
      <c r="BR5" s="156">
        <v>0</v>
      </c>
    </row>
    <row r="6" spans="1:71" x14ac:dyDescent="0.25">
      <c r="A6" s="11">
        <f>'AFORO-Boy.-Calle 69B'!F137</f>
        <v>2</v>
      </c>
      <c r="B6" s="130">
        <f>SUM('AFORO-Boy.-Calle 69B'!G137:G196)</f>
        <v>2049</v>
      </c>
      <c r="C6" s="130">
        <f>SUM('AFORO-Boy.-Calle 69B'!H137:H196)</f>
        <v>3046</v>
      </c>
      <c r="D6" s="130">
        <f>SUM('AFORO-Boy.-Calle 69B'!I137:I196)</f>
        <v>2818</v>
      </c>
      <c r="E6" s="130">
        <f>SUM('AFORO-Boy.-Calle 69B'!J137:J196)</f>
        <v>810</v>
      </c>
      <c r="F6" s="129">
        <f t="shared" si="3"/>
        <v>8723</v>
      </c>
      <c r="G6" s="263"/>
      <c r="H6" s="11">
        <f t="shared" si="2"/>
        <v>2</v>
      </c>
      <c r="I6">
        <v>2111</v>
      </c>
      <c r="J6">
        <v>3351</v>
      </c>
      <c r="K6">
        <v>2891</v>
      </c>
      <c r="L6">
        <v>1727</v>
      </c>
      <c r="M6" s="135">
        <f t="shared" si="4"/>
        <v>10080</v>
      </c>
      <c r="O6" s="156"/>
      <c r="P6" s="130"/>
      <c r="Q6" s="130"/>
      <c r="R6" s="130"/>
      <c r="S6" s="130"/>
      <c r="T6" s="130"/>
      <c r="U6" s="130"/>
      <c r="V6" s="130"/>
      <c r="W6" s="130"/>
      <c r="AY6" s="9">
        <f>AY5</f>
        <v>2017</v>
      </c>
      <c r="AZ6" t="s">
        <v>13</v>
      </c>
      <c r="BA6" s="156">
        <v>1086</v>
      </c>
      <c r="BB6" s="156">
        <v>3727</v>
      </c>
      <c r="BC6" s="156">
        <v>827</v>
      </c>
      <c r="BD6" s="156">
        <v>6571</v>
      </c>
      <c r="BE6" s="156">
        <v>1205</v>
      </c>
      <c r="BF6" s="156">
        <v>1595</v>
      </c>
      <c r="BG6" s="156">
        <v>643</v>
      </c>
      <c r="BH6" s="156">
        <v>4</v>
      </c>
      <c r="BI6" s="156">
        <v>197</v>
      </c>
      <c r="BJ6" s="156">
        <v>0</v>
      </c>
      <c r="BK6" s="156">
        <v>221</v>
      </c>
      <c r="BL6" s="156">
        <v>259</v>
      </c>
      <c r="BM6" s="156">
        <v>121</v>
      </c>
      <c r="BN6" s="156">
        <v>201</v>
      </c>
      <c r="BO6" s="156">
        <v>5</v>
      </c>
      <c r="BP6" s="156">
        <v>3</v>
      </c>
      <c r="BQ6" s="156">
        <v>0</v>
      </c>
      <c r="BR6" s="156">
        <v>0</v>
      </c>
    </row>
    <row r="7" spans="1:71" x14ac:dyDescent="0.25">
      <c r="A7" s="11" t="str">
        <f>'AFORO-Boy.-Calle 69B'!F197</f>
        <v>2B</v>
      </c>
      <c r="B7" s="130">
        <f>SUM('AFORO-Boy.-Calle 69B'!G197:G256)</f>
        <v>12667</v>
      </c>
      <c r="C7" s="130">
        <f>SUM('AFORO-Boy.-Calle 69B'!H197:H256)</f>
        <v>381</v>
      </c>
      <c r="D7" s="130">
        <f>SUM('AFORO-Boy.-Calle 69B'!I197:I256)</f>
        <v>434</v>
      </c>
      <c r="E7" s="130">
        <f>SUM('AFORO-Boy.-Calle 69B'!J197:J256)</f>
        <v>6512</v>
      </c>
      <c r="F7" s="129">
        <f t="shared" si="3"/>
        <v>19994</v>
      </c>
      <c r="G7" s="263"/>
      <c r="H7" s="11" t="str">
        <f t="shared" si="2"/>
        <v>2B</v>
      </c>
      <c r="I7">
        <v>12875</v>
      </c>
      <c r="J7">
        <v>386</v>
      </c>
      <c r="K7">
        <v>493</v>
      </c>
      <c r="L7">
        <v>6471</v>
      </c>
      <c r="M7" s="135">
        <f t="shared" si="4"/>
        <v>20225</v>
      </c>
      <c r="O7" s="156"/>
      <c r="P7" s="130"/>
      <c r="Q7" s="130"/>
      <c r="R7" s="130"/>
      <c r="S7" s="130"/>
      <c r="T7" s="130"/>
      <c r="U7" s="130"/>
      <c r="V7" s="130"/>
      <c r="W7" s="130"/>
      <c r="BA7" s="157" t="str">
        <f>BA1&amp;"  Año  "&amp;$AY$8</f>
        <v>1  Año  2012</v>
      </c>
      <c r="BB7" s="157" t="str">
        <f t="shared" ref="BB7:BR7" si="5">BB1&amp;"  Año  "&amp;$AY$8</f>
        <v>1B  Año  2012</v>
      </c>
      <c r="BC7" s="157" t="str">
        <f t="shared" si="5"/>
        <v>2  Año  2012</v>
      </c>
      <c r="BD7" s="157" t="str">
        <f t="shared" si="5"/>
        <v>2B  Año  2012</v>
      </c>
      <c r="BE7" s="157" t="str">
        <f t="shared" si="5"/>
        <v>3  Año  2012</v>
      </c>
      <c r="BF7" s="157" t="str">
        <f t="shared" si="5"/>
        <v>4  Año  2012</v>
      </c>
      <c r="BG7" s="157" t="str">
        <f t="shared" si="5"/>
        <v>5  Año  2012</v>
      </c>
      <c r="BH7" s="157" t="str">
        <f t="shared" si="5"/>
        <v>6  Año  2012</v>
      </c>
      <c r="BI7" s="157" t="str">
        <f t="shared" si="5"/>
        <v>7  Año  2012</v>
      </c>
      <c r="BJ7" s="157" t="str">
        <f t="shared" si="5"/>
        <v>8  Año  2012</v>
      </c>
      <c r="BK7" s="157" t="str">
        <f t="shared" si="5"/>
        <v>9(1)  Año  2012</v>
      </c>
      <c r="BL7" s="157" t="str">
        <f t="shared" si="5"/>
        <v>9(2)  Año  2012</v>
      </c>
      <c r="BM7" s="157" t="str">
        <f t="shared" si="5"/>
        <v>9(3)  Año  2012</v>
      </c>
      <c r="BN7" s="157" t="str">
        <f t="shared" si="5"/>
        <v>9(4)  Año  2012</v>
      </c>
      <c r="BO7" s="157" t="str">
        <f t="shared" si="5"/>
        <v>10(1)  Año  2012</v>
      </c>
      <c r="BP7" s="157" t="str">
        <f t="shared" si="5"/>
        <v>10(2)  Año  2012</v>
      </c>
      <c r="BQ7" s="157" t="str">
        <f t="shared" si="5"/>
        <v>10(3)  Año  2012</v>
      </c>
      <c r="BR7" s="157" t="str">
        <f t="shared" si="5"/>
        <v>10(4)  Año  2012</v>
      </c>
    </row>
    <row r="8" spans="1:71" x14ac:dyDescent="0.25">
      <c r="A8" s="11">
        <f>'AFORO-Boy.-Calle 69B'!F257</f>
        <v>3</v>
      </c>
      <c r="B8" s="130">
        <f>SUM('AFORO-Boy.-Calle 69B'!G257:G316)</f>
        <v>4337</v>
      </c>
      <c r="C8" s="130">
        <f>SUM('AFORO-Boy.-Calle 69B'!H257:H316)</f>
        <v>118</v>
      </c>
      <c r="D8" s="130">
        <f>SUM('AFORO-Boy.-Calle 69B'!I257:I316)</f>
        <v>534</v>
      </c>
      <c r="E8" s="130">
        <f>SUM('AFORO-Boy.-Calle 69B'!J257:J316)</f>
        <v>1190</v>
      </c>
      <c r="F8" s="129">
        <f t="shared" si="3"/>
        <v>6179</v>
      </c>
      <c r="G8" s="263"/>
      <c r="H8" s="11">
        <f t="shared" si="2"/>
        <v>3</v>
      </c>
      <c r="I8">
        <v>4357</v>
      </c>
      <c r="J8">
        <v>123</v>
      </c>
      <c r="K8">
        <v>549</v>
      </c>
      <c r="L8">
        <v>1105</v>
      </c>
      <c r="M8" s="135">
        <f t="shared" si="4"/>
        <v>6134</v>
      </c>
      <c r="O8" s="156"/>
      <c r="P8" s="130"/>
      <c r="Q8" s="130"/>
      <c r="R8" s="130"/>
      <c r="S8" s="130"/>
      <c r="T8" s="130"/>
      <c r="U8" s="130"/>
      <c r="V8" s="130"/>
      <c r="W8" s="130"/>
      <c r="AY8" s="9">
        <f>E25</f>
        <v>2012</v>
      </c>
      <c r="AZ8" t="str">
        <f>B3</f>
        <v>AUTOS</v>
      </c>
      <c r="BA8" s="130">
        <v>42737</v>
      </c>
      <c r="BB8" s="130">
        <v>51009</v>
      </c>
      <c r="BC8" s="130">
        <v>53058</v>
      </c>
      <c r="BD8" s="130">
        <v>65725</v>
      </c>
      <c r="BE8" s="130">
        <v>70062</v>
      </c>
      <c r="BF8" s="130">
        <v>73372</v>
      </c>
      <c r="BG8" s="130">
        <v>77875</v>
      </c>
      <c r="BH8" s="130">
        <v>77875</v>
      </c>
      <c r="BI8" s="130">
        <v>78091</v>
      </c>
      <c r="BJ8" s="130">
        <v>78091</v>
      </c>
      <c r="BK8" s="130">
        <v>78632</v>
      </c>
      <c r="BL8" s="130">
        <v>79173</v>
      </c>
      <c r="BM8" s="130">
        <v>79465</v>
      </c>
      <c r="BN8" s="130">
        <v>79984</v>
      </c>
      <c r="BO8" s="130">
        <v>79984</v>
      </c>
      <c r="BP8" s="130">
        <f>P5+P6</f>
        <v>0</v>
      </c>
      <c r="BQ8" s="130">
        <f>BP8+P7</f>
        <v>0</v>
      </c>
      <c r="BR8" s="130">
        <f>R4+R5</f>
        <v>0</v>
      </c>
    </row>
    <row r="9" spans="1:71" x14ac:dyDescent="0.25">
      <c r="A9" s="11">
        <f>'AFORO-Boy.-Calle 69B'!F317</f>
        <v>4</v>
      </c>
      <c r="B9" s="130">
        <f>SUM('AFORO-Boy.-Calle 69B'!G317:G376)</f>
        <v>3310</v>
      </c>
      <c r="C9" s="130">
        <f>SUM('AFORO-Boy.-Calle 69B'!H317:H376)</f>
        <v>153</v>
      </c>
      <c r="D9" s="130">
        <f>SUM('AFORO-Boy.-Calle 69B'!I317:I376)</f>
        <v>574</v>
      </c>
      <c r="E9" s="130">
        <f>SUM('AFORO-Boy.-Calle 69B'!J317:J376)</f>
        <v>1545</v>
      </c>
      <c r="F9" s="129">
        <f t="shared" si="3"/>
        <v>5582</v>
      </c>
      <c r="G9" s="263"/>
      <c r="H9" s="11">
        <f t="shared" si="2"/>
        <v>4</v>
      </c>
      <c r="I9">
        <v>3320</v>
      </c>
      <c r="J9">
        <v>158</v>
      </c>
      <c r="K9">
        <v>566</v>
      </c>
      <c r="L9">
        <v>1495</v>
      </c>
      <c r="M9" s="135">
        <f t="shared" si="4"/>
        <v>5539</v>
      </c>
      <c r="O9" s="156"/>
      <c r="P9" s="130"/>
      <c r="Q9" s="130"/>
      <c r="R9" s="130"/>
      <c r="S9" s="130"/>
      <c r="T9" s="130"/>
      <c r="U9" s="130"/>
      <c r="V9" s="130"/>
      <c r="W9" s="130"/>
      <c r="AY9" s="9">
        <f>AY8</f>
        <v>2012</v>
      </c>
      <c r="AZ9" t="str">
        <f>C3</f>
        <v>BUSES</v>
      </c>
      <c r="BA9" s="130">
        <v>3829</v>
      </c>
      <c r="BB9" s="130">
        <v>3950</v>
      </c>
      <c r="BC9" s="130">
        <v>6996</v>
      </c>
      <c r="BD9" s="130">
        <v>7377</v>
      </c>
      <c r="BE9" s="130">
        <v>7495</v>
      </c>
      <c r="BF9" s="130">
        <v>7648</v>
      </c>
      <c r="BG9" s="130">
        <v>7747</v>
      </c>
      <c r="BH9" s="130">
        <v>7747</v>
      </c>
      <c r="BI9" s="130">
        <v>7762</v>
      </c>
      <c r="BJ9" s="130">
        <v>7762</v>
      </c>
      <c r="BK9" s="130">
        <v>7846</v>
      </c>
      <c r="BL9" s="130">
        <v>7930</v>
      </c>
      <c r="BM9" s="130">
        <v>7943</v>
      </c>
      <c r="BN9" s="130">
        <v>7966</v>
      </c>
      <c r="BO9" s="130">
        <v>7966</v>
      </c>
      <c r="BP9" s="144">
        <v>0</v>
      </c>
      <c r="BQ9" s="144">
        <v>0</v>
      </c>
      <c r="BR9" s="144">
        <v>0</v>
      </c>
    </row>
    <row r="10" spans="1:71" x14ac:dyDescent="0.25">
      <c r="A10" s="11">
        <f>'AFORO-Boy.-Calle 69B'!F377</f>
        <v>5</v>
      </c>
      <c r="B10" s="130">
        <f>SUM('AFORO-Boy.-Calle 69B'!G377:G436)</f>
        <v>4503</v>
      </c>
      <c r="C10" s="130">
        <f>SUM('AFORO-Boy.-Calle 69B'!H377:H436)</f>
        <v>99</v>
      </c>
      <c r="D10" s="130">
        <f>SUM('AFORO-Boy.-Calle 69B'!I377:I436)</f>
        <v>444</v>
      </c>
      <c r="E10" s="130">
        <f>SUM('AFORO-Boy.-Calle 69B'!J377:J436)</f>
        <v>623</v>
      </c>
      <c r="F10" s="129">
        <f t="shared" si="3"/>
        <v>5669</v>
      </c>
      <c r="G10" s="263"/>
      <c r="H10" s="11">
        <f t="shared" si="2"/>
        <v>5</v>
      </c>
      <c r="I10">
        <v>4616</v>
      </c>
      <c r="J10">
        <v>104</v>
      </c>
      <c r="K10">
        <v>438</v>
      </c>
      <c r="L10">
        <v>543</v>
      </c>
      <c r="M10" s="135">
        <f t="shared" si="4"/>
        <v>5701</v>
      </c>
      <c r="O10" s="156"/>
      <c r="P10" s="130"/>
      <c r="Q10" s="130"/>
      <c r="R10" s="130"/>
      <c r="S10" s="130"/>
      <c r="T10" s="130"/>
      <c r="U10" s="130"/>
      <c r="V10" s="130"/>
      <c r="W10" s="130"/>
      <c r="AY10" s="9">
        <f>AY9</f>
        <v>2012</v>
      </c>
      <c r="AZ10" t="str">
        <f>D3</f>
        <v>CAMIONES</v>
      </c>
      <c r="BA10" s="156">
        <v>2654</v>
      </c>
      <c r="BB10" s="156">
        <v>2905</v>
      </c>
      <c r="BC10" s="156">
        <v>5696</v>
      </c>
      <c r="BD10" s="156">
        <v>6189</v>
      </c>
      <c r="BE10" s="156">
        <v>6738</v>
      </c>
      <c r="BF10" s="156">
        <v>7304</v>
      </c>
      <c r="BG10" s="156">
        <v>7742</v>
      </c>
      <c r="BH10" s="156">
        <v>7742</v>
      </c>
      <c r="BI10" s="156">
        <v>7781</v>
      </c>
      <c r="BJ10" s="156">
        <v>7781</v>
      </c>
      <c r="BK10" s="156">
        <v>7942</v>
      </c>
      <c r="BL10" s="156">
        <v>8085</v>
      </c>
      <c r="BM10" s="156">
        <v>8180</v>
      </c>
      <c r="BN10" s="156">
        <v>8320</v>
      </c>
      <c r="BO10" s="156">
        <v>0</v>
      </c>
      <c r="BP10" s="156">
        <v>0</v>
      </c>
      <c r="BQ10" s="156">
        <v>0</v>
      </c>
      <c r="BR10" s="156">
        <v>0</v>
      </c>
    </row>
    <row r="11" spans="1:71" x14ac:dyDescent="0.25">
      <c r="A11" s="11">
        <f>'AFORO-Boy.-Calle 69B'!F437</f>
        <v>6</v>
      </c>
      <c r="B11" s="130">
        <f>SUM('AFORO-Boy.-Calle 69B'!G437:G496)</f>
        <v>0</v>
      </c>
      <c r="C11" s="130">
        <f>SUM('AFORO-Boy.-Calle 69B'!H437:H496)</f>
        <v>0</v>
      </c>
      <c r="D11" s="130">
        <f>SUM('AFORO-Boy.-Calle 69B'!I437:I496)</f>
        <v>0</v>
      </c>
      <c r="E11" s="130">
        <f>SUM('AFORO-Boy.-Calle 69B'!J437:J496)</f>
        <v>0</v>
      </c>
      <c r="F11" s="129">
        <f t="shared" si="3"/>
        <v>0</v>
      </c>
      <c r="G11" s="263"/>
      <c r="H11" s="11">
        <f t="shared" si="2"/>
        <v>6</v>
      </c>
      <c r="I11">
        <v>0</v>
      </c>
      <c r="J11">
        <v>0</v>
      </c>
      <c r="K11">
        <v>0</v>
      </c>
      <c r="L11">
        <v>4</v>
      </c>
      <c r="M11" s="135">
        <f t="shared" si="4"/>
        <v>4</v>
      </c>
      <c r="O11" s="156"/>
      <c r="P11" s="130"/>
      <c r="Q11" s="130"/>
      <c r="R11" s="130"/>
      <c r="S11" s="130"/>
      <c r="T11" s="130"/>
      <c r="U11" s="130"/>
      <c r="V11" s="130"/>
      <c r="W11" s="130"/>
      <c r="AY11" s="9">
        <f>AY10</f>
        <v>2012</v>
      </c>
      <c r="AZ11" t="str">
        <f>E3</f>
        <v>MOTOS</v>
      </c>
      <c r="BA11" s="130">
        <v>999</v>
      </c>
      <c r="BB11" s="130">
        <v>4678</v>
      </c>
      <c r="BC11" s="130">
        <v>5488</v>
      </c>
      <c r="BD11" s="130">
        <v>12000</v>
      </c>
      <c r="BE11" s="130">
        <v>13190</v>
      </c>
      <c r="BF11" s="130">
        <v>14735</v>
      </c>
      <c r="BG11" s="130">
        <v>15358</v>
      </c>
      <c r="BH11" s="130">
        <v>15358</v>
      </c>
      <c r="BI11" s="130">
        <v>15540</v>
      </c>
      <c r="BJ11" s="130">
        <v>15540</v>
      </c>
      <c r="BK11" s="130">
        <v>15769</v>
      </c>
      <c r="BL11" s="130">
        <v>15998</v>
      </c>
      <c r="BM11" s="130">
        <v>16131</v>
      </c>
      <c r="BN11" s="130">
        <v>16324</v>
      </c>
      <c r="BO11" s="130">
        <v>16324</v>
      </c>
      <c r="BP11" s="144">
        <v>0</v>
      </c>
      <c r="BQ11" s="144">
        <v>0</v>
      </c>
      <c r="BR11" s="144">
        <v>0</v>
      </c>
    </row>
    <row r="12" spans="1:71" x14ac:dyDescent="0.25">
      <c r="A12" s="11">
        <f>'AFORO-Boy.-Calle 69B'!F497</f>
        <v>7</v>
      </c>
      <c r="B12" s="130">
        <f>SUM('AFORO-Boy.-Calle 69B'!G497:G556)</f>
        <v>216</v>
      </c>
      <c r="C12" s="130">
        <f>SUM('AFORO-Boy.-Calle 69B'!H497:H556)</f>
        <v>15</v>
      </c>
      <c r="D12" s="130">
        <f>SUM('AFORO-Boy.-Calle 69B'!I497:I556)</f>
        <v>24</v>
      </c>
      <c r="E12" s="130">
        <f>SUM('AFORO-Boy.-Calle 69B'!J497:J556)</f>
        <v>182</v>
      </c>
      <c r="F12" s="129">
        <f t="shared" si="3"/>
        <v>437</v>
      </c>
      <c r="G12" s="263"/>
      <c r="H12" s="11">
        <f t="shared" si="2"/>
        <v>7</v>
      </c>
      <c r="I12">
        <v>229</v>
      </c>
      <c r="J12">
        <v>20</v>
      </c>
      <c r="K12">
        <v>39</v>
      </c>
      <c r="L12">
        <v>97</v>
      </c>
      <c r="M12" s="135">
        <f t="shared" si="4"/>
        <v>385</v>
      </c>
      <c r="O12" s="156"/>
      <c r="P12" s="130"/>
      <c r="Q12" s="130"/>
      <c r="R12" s="130"/>
      <c r="S12" s="130"/>
      <c r="T12" s="130"/>
      <c r="U12" s="130"/>
      <c r="V12" s="130"/>
      <c r="W12" s="130"/>
    </row>
    <row r="13" spans="1:71" x14ac:dyDescent="0.25">
      <c r="A13" s="11">
        <f>'AFORO-Boy.-Calle 69B'!F557</f>
        <v>8</v>
      </c>
      <c r="B13" s="130">
        <f>SUM('AFORO-Boy.-Calle 69B'!G557:G616)</f>
        <v>0</v>
      </c>
      <c r="C13" s="130">
        <f>SUM('AFORO-Boy.-Calle 69B'!H557:H616)</f>
        <v>0</v>
      </c>
      <c r="D13" s="130">
        <f>SUM('AFORO-Boy.-Calle 69B'!I557:I616)</f>
        <v>0</v>
      </c>
      <c r="E13" s="130">
        <f>SUM('AFORO-Boy.-Calle 69B'!J557:J616)</f>
        <v>0</v>
      </c>
      <c r="F13" s="129">
        <f t="shared" si="3"/>
        <v>0</v>
      </c>
      <c r="G13" s="263"/>
      <c r="H13" s="11">
        <f t="shared" si="2"/>
        <v>8</v>
      </c>
      <c r="I13">
        <v>0</v>
      </c>
      <c r="J13">
        <v>0</v>
      </c>
      <c r="K13">
        <v>0</v>
      </c>
      <c r="L13">
        <v>0</v>
      </c>
      <c r="M13" s="135">
        <f t="shared" si="4"/>
        <v>0</v>
      </c>
      <c r="O13" s="156"/>
      <c r="P13" s="130"/>
      <c r="Q13" s="130"/>
      <c r="R13" s="130"/>
      <c r="S13" s="130"/>
      <c r="T13" s="130"/>
      <c r="U13" s="130"/>
      <c r="V13" s="130"/>
      <c r="W13" s="130"/>
    </row>
    <row r="14" spans="1:71" x14ac:dyDescent="0.25">
      <c r="A14" s="11" t="str">
        <f>'AFORO-Boy.-Calle 69B'!F617</f>
        <v>9(1)</v>
      </c>
      <c r="B14" s="130">
        <f>SUM('AFORO-Boy.-Calle 69B'!G677:G736)</f>
        <v>541</v>
      </c>
      <c r="C14" s="130">
        <f>SUM('AFORO-Boy.-Calle 69B'!H677:H736)</f>
        <v>84</v>
      </c>
      <c r="D14" s="130">
        <f>SUM('AFORO-Boy.-Calle 69B'!I677:I736)</f>
        <v>156</v>
      </c>
      <c r="E14" s="130">
        <f>SUM('AFORO-Boy.-Calle 69B'!J677:J736)</f>
        <v>229</v>
      </c>
      <c r="F14" s="129">
        <f t="shared" si="3"/>
        <v>1010</v>
      </c>
      <c r="G14" s="263"/>
      <c r="H14" s="11" t="str">
        <f t="shared" si="2"/>
        <v>9(1)</v>
      </c>
      <c r="I14">
        <v>574</v>
      </c>
      <c r="J14">
        <v>89</v>
      </c>
      <c r="K14">
        <v>161</v>
      </c>
      <c r="L14">
        <v>200</v>
      </c>
      <c r="M14" s="135">
        <f t="shared" si="4"/>
        <v>1024</v>
      </c>
      <c r="O14" s="156"/>
      <c r="P14" s="130"/>
      <c r="Q14" s="130"/>
      <c r="R14" s="130"/>
      <c r="S14" s="130"/>
      <c r="T14" s="130"/>
      <c r="U14" s="130"/>
      <c r="V14" s="130"/>
      <c r="W14" s="130"/>
    </row>
    <row r="15" spans="1:71" x14ac:dyDescent="0.25">
      <c r="A15" s="11" t="str">
        <f>'AFORO-Boy.-Calle 69B'!F677</f>
        <v>9(2)</v>
      </c>
      <c r="B15" s="130">
        <f>SUM('AFORO-Boy.-Calle 69B'!G677:G736)</f>
        <v>541</v>
      </c>
      <c r="C15" s="130">
        <f>SUM('AFORO-Boy.-Calle 69B'!H677:H736)</f>
        <v>84</v>
      </c>
      <c r="D15" s="130">
        <f>SUM('AFORO-Boy.-Calle 69B'!I677:I736)</f>
        <v>156</v>
      </c>
      <c r="E15" s="130">
        <f>SUM('AFORO-Boy.-Calle 69B'!J677:J736)</f>
        <v>229</v>
      </c>
      <c r="F15" s="129">
        <f t="shared" si="3"/>
        <v>1010</v>
      </c>
      <c r="G15" s="263"/>
      <c r="H15" s="11" t="str">
        <f t="shared" si="2"/>
        <v>9(2)</v>
      </c>
      <c r="I15">
        <v>667</v>
      </c>
      <c r="J15">
        <v>89</v>
      </c>
      <c r="K15">
        <v>143</v>
      </c>
      <c r="L15">
        <v>210</v>
      </c>
      <c r="M15" s="135">
        <f t="shared" si="4"/>
        <v>1109</v>
      </c>
      <c r="O15" s="156"/>
      <c r="P15" s="130"/>
      <c r="Q15" s="130"/>
      <c r="R15" s="130"/>
      <c r="S15" s="130"/>
      <c r="T15" s="130"/>
      <c r="U15" s="130"/>
      <c r="V15" s="130"/>
      <c r="W15" s="130"/>
    </row>
    <row r="16" spans="1:71" x14ac:dyDescent="0.25">
      <c r="A16" s="11" t="str">
        <f>'AFORO-Boy.-Calle 69B'!F737</f>
        <v>9(3)</v>
      </c>
      <c r="B16" s="130">
        <f>SUM('AFORO-Boy.-Calle 69B'!G737:G796)</f>
        <v>292</v>
      </c>
      <c r="C16" s="130">
        <f>SUM('AFORO-Boy.-Calle 69B'!H737:H796)</f>
        <v>13</v>
      </c>
      <c r="D16" s="130">
        <f>SUM('AFORO-Boy.-Calle 69B'!I737:I796)</f>
        <v>85</v>
      </c>
      <c r="E16" s="130">
        <f>SUM('AFORO-Boy.-Calle 69B'!J737:J796)</f>
        <v>133</v>
      </c>
      <c r="F16" s="129">
        <f t="shared" si="3"/>
        <v>523</v>
      </c>
      <c r="G16" s="263"/>
      <c r="H16" s="11" t="str">
        <f t="shared" si="2"/>
        <v>9(3)</v>
      </c>
      <c r="I16">
        <v>305</v>
      </c>
      <c r="J16">
        <v>18</v>
      </c>
      <c r="K16">
        <v>95</v>
      </c>
      <c r="L16">
        <v>121</v>
      </c>
      <c r="M16" s="135">
        <f t="shared" si="4"/>
        <v>539</v>
      </c>
      <c r="O16" s="156"/>
      <c r="P16" s="130"/>
      <c r="Q16" s="130"/>
      <c r="R16" s="130"/>
      <c r="S16" s="130"/>
      <c r="T16" s="130"/>
      <c r="U16" s="130"/>
      <c r="V16" s="130"/>
      <c r="W16" s="130"/>
    </row>
    <row r="17" spans="1:23" x14ac:dyDescent="0.25">
      <c r="A17" s="11" t="str">
        <f>'AFORO-Boy.-Calle 69B'!F797</f>
        <v>9(4)</v>
      </c>
      <c r="B17" s="130">
        <f>SUM('AFORO-Boy.-Calle 69B'!G797:G856)</f>
        <v>519</v>
      </c>
      <c r="C17" s="130">
        <f>SUM('AFORO-Boy.-Calle 69B'!H797:H856)</f>
        <v>23</v>
      </c>
      <c r="D17" s="130">
        <f>SUM('AFORO-Boy.-Calle 69B'!I797:I856)</f>
        <v>113</v>
      </c>
      <c r="E17" s="130">
        <f>SUM('AFORO-Boy.-Calle 69B'!J797:J856)</f>
        <v>193</v>
      </c>
      <c r="F17" s="129">
        <f t="shared" si="3"/>
        <v>848</v>
      </c>
      <c r="G17" s="263"/>
      <c r="H17" s="11" t="str">
        <f t="shared" si="2"/>
        <v>9(4)</v>
      </c>
      <c r="I17">
        <v>532</v>
      </c>
      <c r="J17">
        <v>28</v>
      </c>
      <c r="K17">
        <v>140</v>
      </c>
      <c r="L17">
        <v>201</v>
      </c>
      <c r="M17" s="135">
        <f t="shared" si="4"/>
        <v>901</v>
      </c>
      <c r="O17" s="156"/>
      <c r="P17" s="130"/>
      <c r="Q17" s="130"/>
      <c r="R17" s="130"/>
      <c r="S17" s="130"/>
      <c r="T17" s="130"/>
      <c r="U17" s="130"/>
      <c r="V17" s="130"/>
      <c r="W17" s="130"/>
    </row>
    <row r="18" spans="1:23" x14ac:dyDescent="0.25">
      <c r="A18" s="11" t="str">
        <f>'AFORO-Boy.-Calle 69B'!F857</f>
        <v>10(1)</v>
      </c>
      <c r="B18" s="130">
        <f>SUM('AFORO-Boy.-Calle 69B'!G857:G916)</f>
        <v>0</v>
      </c>
      <c r="C18" s="130">
        <f>SUM('AFORO-Boy.-Calle 69B'!H857:H916)</f>
        <v>0</v>
      </c>
      <c r="D18" s="130">
        <f>SUM('AFORO-Boy.-Calle 69B'!I857:I916)</f>
        <v>0</v>
      </c>
      <c r="E18" s="130">
        <f>SUM('AFORO-Boy.-Calle 69B'!J857:J916)</f>
        <v>0</v>
      </c>
      <c r="F18" s="129">
        <f t="shared" si="3"/>
        <v>0</v>
      </c>
      <c r="G18" s="263"/>
      <c r="H18" s="11" t="str">
        <f t="shared" si="2"/>
        <v>10(1)</v>
      </c>
      <c r="I18">
        <v>0</v>
      </c>
      <c r="J18">
        <v>0</v>
      </c>
      <c r="K18">
        <v>0</v>
      </c>
      <c r="L18">
        <v>5</v>
      </c>
      <c r="M18" s="135">
        <f t="shared" si="4"/>
        <v>5</v>
      </c>
      <c r="O18" s="156"/>
      <c r="P18" s="130"/>
      <c r="Q18" s="130"/>
      <c r="R18" s="130"/>
      <c r="S18" s="130"/>
      <c r="T18" s="130"/>
      <c r="U18" s="130"/>
      <c r="V18" s="130"/>
      <c r="W18" s="130"/>
    </row>
    <row r="19" spans="1:23" x14ac:dyDescent="0.25">
      <c r="A19" s="11" t="str">
        <f>'AFORO-Boy.-Calle 69B'!F917</f>
        <v>10(2)</v>
      </c>
      <c r="B19" s="130">
        <f>SUM('AFORO-Boy.-Calle 69B'!G917:G1094)</f>
        <v>0</v>
      </c>
      <c r="C19" s="130">
        <f>SUM('AFORO-Boy.-Calle 69B'!H917:H1094)</f>
        <v>0</v>
      </c>
      <c r="D19" s="130">
        <f>SUM('AFORO-Boy.-Calle 69B'!I917:I1094)</f>
        <v>0</v>
      </c>
      <c r="E19" s="130">
        <f>SUM('AFORO-Boy.-Calle 69B'!J917:J1094)</f>
        <v>0</v>
      </c>
      <c r="F19" s="129">
        <f t="shared" si="3"/>
        <v>0</v>
      </c>
      <c r="G19" s="263"/>
      <c r="H19" s="11" t="str">
        <f t="shared" si="2"/>
        <v>10(2)</v>
      </c>
      <c r="I19">
        <v>0</v>
      </c>
      <c r="J19">
        <v>0</v>
      </c>
      <c r="K19">
        <v>0</v>
      </c>
      <c r="L19">
        <v>3</v>
      </c>
      <c r="M19" s="135">
        <f t="shared" si="4"/>
        <v>3</v>
      </c>
      <c r="O19" s="156"/>
      <c r="P19" s="130"/>
      <c r="Q19" s="130"/>
      <c r="R19" s="130"/>
      <c r="S19" s="130"/>
      <c r="T19" s="130"/>
      <c r="U19" s="130"/>
      <c r="V19" s="130"/>
      <c r="W19" s="130"/>
    </row>
    <row r="20" spans="1:23" x14ac:dyDescent="0.25">
      <c r="A20" s="11" t="str">
        <f>'AFORO-Boy.-Calle 69B'!F977</f>
        <v>10(3)</v>
      </c>
      <c r="B20" s="130">
        <f>SUM('AFORO-Boy.-Calle 69B'!G977:G1096)</f>
        <v>0</v>
      </c>
      <c r="C20" s="130">
        <f>SUM('AFORO-Boy.-Calle 69B'!H977:H1096)</f>
        <v>0</v>
      </c>
      <c r="D20" s="130">
        <f>SUM('AFORO-Boy.-Calle 69B'!I977:I1096)</f>
        <v>0</v>
      </c>
      <c r="E20" s="130">
        <f>SUM('AFORO-Boy.-Calle 69B'!J977:J1096)</f>
        <v>0</v>
      </c>
      <c r="F20" s="129">
        <f t="shared" si="3"/>
        <v>0</v>
      </c>
      <c r="G20" s="263"/>
      <c r="H20" s="11" t="str">
        <f t="shared" si="2"/>
        <v>10(3)</v>
      </c>
      <c r="I20">
        <v>0</v>
      </c>
      <c r="J20">
        <v>0</v>
      </c>
      <c r="K20">
        <v>0</v>
      </c>
      <c r="L20">
        <v>0</v>
      </c>
      <c r="M20" s="135">
        <f t="shared" si="4"/>
        <v>0</v>
      </c>
      <c r="O20" s="156"/>
      <c r="P20" s="130"/>
      <c r="Q20" s="130"/>
      <c r="R20" s="130"/>
      <c r="S20" s="130"/>
      <c r="T20" s="130"/>
      <c r="U20" s="130"/>
      <c r="V20" s="130"/>
      <c r="W20" s="130"/>
    </row>
    <row r="21" spans="1:23" x14ac:dyDescent="0.25">
      <c r="A21" s="11" t="str">
        <f>'AFORO-Boy.-Calle 69B'!F1037</f>
        <v>10(4)</v>
      </c>
      <c r="B21" s="130">
        <f>SUM('AFORO-Boy.-Calle 69B'!G1037:G1096)</f>
        <v>0</v>
      </c>
      <c r="C21" s="130">
        <f>SUM('AFORO-Boy.-Calle 69B'!H1037:H1096)</f>
        <v>0</v>
      </c>
      <c r="D21" s="130">
        <f>SUM('AFORO-Boy.-Calle 69B'!I1037:I1096)</f>
        <v>0</v>
      </c>
      <c r="E21" s="130">
        <f>SUM('AFORO-Boy.-Calle 69B'!J1037:J1096)</f>
        <v>0</v>
      </c>
      <c r="F21" s="129">
        <f t="shared" si="3"/>
        <v>0</v>
      </c>
      <c r="G21" s="263"/>
      <c r="H21" s="11" t="str">
        <f t="shared" si="2"/>
        <v>10(4)</v>
      </c>
      <c r="I21">
        <v>0</v>
      </c>
      <c r="J21">
        <v>0</v>
      </c>
      <c r="K21">
        <v>0</v>
      </c>
      <c r="L21">
        <v>0</v>
      </c>
      <c r="M21" s="135">
        <f t="shared" si="4"/>
        <v>0</v>
      </c>
      <c r="P21" s="130"/>
      <c r="Q21" s="130"/>
      <c r="R21" s="130"/>
      <c r="S21" s="130"/>
      <c r="T21" s="130"/>
      <c r="U21" s="130"/>
      <c r="V21" s="130"/>
      <c r="W21" s="130"/>
    </row>
    <row r="22" spans="1:23" x14ac:dyDescent="0.25">
      <c r="A22" s="11" t="s">
        <v>76</v>
      </c>
      <c r="B22" s="130">
        <f>SUM(B4:B21)</f>
        <v>79984</v>
      </c>
      <c r="C22" s="130">
        <f>SUM(C4:C21)</f>
        <v>7966</v>
      </c>
      <c r="D22" s="130">
        <f>SUM(D4:D21)</f>
        <v>8278</v>
      </c>
      <c r="E22" s="130">
        <f>SUM(E4:E21)</f>
        <v>16324</v>
      </c>
      <c r="F22" s="129">
        <f t="shared" si="3"/>
        <v>112552</v>
      </c>
      <c r="G22" s="263"/>
      <c r="H22" s="11" t="str">
        <f t="shared" si="2"/>
        <v>Total</v>
      </c>
      <c r="I22">
        <f>SUM(I4:I21)</f>
        <v>80666</v>
      </c>
      <c r="J22" s="135">
        <f>SUM(J4:J21)</f>
        <v>8426</v>
      </c>
      <c r="K22" s="135">
        <f>SUM(K4:K21)</f>
        <v>8520</v>
      </c>
      <c r="L22" s="135">
        <f>SUM(L4:L21)</f>
        <v>17295</v>
      </c>
      <c r="M22" s="135">
        <f>SUM(I22:L22)</f>
        <v>114907</v>
      </c>
      <c r="P22" s="130"/>
    </row>
    <row r="23" spans="1:23" x14ac:dyDescent="0.25">
      <c r="H23" s="11"/>
      <c r="M23" s="135"/>
    </row>
    <row r="24" spans="1:23" x14ac:dyDescent="0.25">
      <c r="E24" s="134" t="s">
        <v>114</v>
      </c>
      <c r="F24" s="134" t="str">
        <f>B3</f>
        <v>AUTOS</v>
      </c>
      <c r="G24" s="134" t="str">
        <f>C3</f>
        <v>BUSES</v>
      </c>
      <c r="H24" s="134" t="str">
        <f>D3</f>
        <v>CAMIONES</v>
      </c>
      <c r="I24" s="134" t="str">
        <f>E3</f>
        <v>MOTOS</v>
      </c>
      <c r="J24" s="134" t="str">
        <f>F3</f>
        <v>TOTAL</v>
      </c>
      <c r="M24" s="135"/>
    </row>
    <row r="25" spans="1:23" x14ac:dyDescent="0.25">
      <c r="E25" s="134">
        <v>2012</v>
      </c>
      <c r="F25" s="154">
        <f>B22</f>
        <v>79984</v>
      </c>
      <c r="G25" s="154">
        <f>C22</f>
        <v>7966</v>
      </c>
      <c r="H25" s="154">
        <f>D22</f>
        <v>8278</v>
      </c>
      <c r="I25" s="154">
        <f>E22</f>
        <v>16324</v>
      </c>
      <c r="J25" s="154">
        <f>F22</f>
        <v>112552</v>
      </c>
    </row>
    <row r="26" spans="1:23" x14ac:dyDescent="0.25">
      <c r="E26" s="134">
        <v>2017</v>
      </c>
      <c r="F26" s="134">
        <f>I22</f>
        <v>80666</v>
      </c>
      <c r="G26" s="134">
        <f>J22</f>
        <v>8426</v>
      </c>
      <c r="H26" s="134">
        <f>K22</f>
        <v>8520</v>
      </c>
      <c r="I26" s="134">
        <f>L22</f>
        <v>17295</v>
      </c>
      <c r="J26" s="134">
        <f>SUM(F26:I26)</f>
        <v>114907</v>
      </c>
    </row>
    <row r="27" spans="1:23" x14ac:dyDescent="0.25">
      <c r="F27">
        <f>ABS(F26-F25)</f>
        <v>682</v>
      </c>
      <c r="G27" s="156">
        <f>ABS(G26-G25)</f>
        <v>460</v>
      </c>
      <c r="H27" s="156">
        <f>ABS(H26-H25)</f>
        <v>242</v>
      </c>
      <c r="I27" s="156">
        <f>ABS(I26-I25)</f>
        <v>971</v>
      </c>
      <c r="J27" s="156">
        <f>ABS(J26-J25)</f>
        <v>2355</v>
      </c>
    </row>
    <row r="28" spans="1:23" x14ac:dyDescent="0.25">
      <c r="F28" s="162">
        <f>F25/$J$25</f>
        <v>0.7106404150970218</v>
      </c>
      <c r="G28" s="162">
        <f>G25/$J$25</f>
        <v>7.0776174568199582E-2</v>
      </c>
      <c r="H28" s="162">
        <f>H25/$J$25</f>
        <v>7.3548226597483835E-2</v>
      </c>
      <c r="I28" s="162">
        <f>I25/$J$25</f>
        <v>0.14503518373729476</v>
      </c>
      <c r="J28" s="162">
        <f>J25/$J$25</f>
        <v>1</v>
      </c>
    </row>
    <row r="29" spans="1:23" x14ac:dyDescent="0.25">
      <c r="F29" s="162">
        <f>F26/$J$26</f>
        <v>0.70201119165934189</v>
      </c>
      <c r="G29" s="162">
        <f>G26/$J$26</f>
        <v>7.3328865952465905E-2</v>
      </c>
      <c r="H29" s="162">
        <f>H26/$J$26</f>
        <v>7.4146918812604976E-2</v>
      </c>
      <c r="I29" s="162">
        <f>I26/$J$26</f>
        <v>0.15051302357558721</v>
      </c>
      <c r="J29" s="162">
        <f>J26/$J$26</f>
        <v>1</v>
      </c>
    </row>
    <row r="30" spans="1:23" x14ac:dyDescent="0.25">
      <c r="F30" s="162">
        <f>F27/$J$27</f>
        <v>0.28959660297239914</v>
      </c>
      <c r="G30" s="162">
        <f t="shared" ref="G30:J30" si="6">G27/$J$27</f>
        <v>0.19532908704883228</v>
      </c>
      <c r="H30" s="162">
        <f t="shared" si="6"/>
        <v>0.10276008492569003</v>
      </c>
      <c r="I30" s="162">
        <f t="shared" si="6"/>
        <v>0.41231422505307858</v>
      </c>
      <c r="J30" s="162">
        <f t="shared" si="6"/>
        <v>1</v>
      </c>
    </row>
    <row r="31" spans="1:23" s="155" customFormat="1" x14ac:dyDescent="0.25"/>
    <row r="32" spans="1:23" s="155" customFormat="1" x14ac:dyDescent="0.25"/>
    <row r="33" spans="2:13" s="155" customFormat="1" x14ac:dyDescent="0.25"/>
    <row r="34" spans="2:13" s="155" customFormat="1" x14ac:dyDescent="0.25"/>
    <row r="42" spans="2:13" x14ac:dyDescent="0.25">
      <c r="B42" s="130"/>
      <c r="C42" s="156"/>
    </row>
    <row r="43" spans="2:13" x14ac:dyDescent="0.25">
      <c r="B43" s="130"/>
      <c r="C43" s="156"/>
    </row>
    <row r="44" spans="2:13" x14ac:dyDescent="0.25">
      <c r="B44" s="130"/>
      <c r="C44" s="156"/>
      <c r="D44" s="156"/>
    </row>
    <row r="45" spans="2:13" x14ac:dyDescent="0.25">
      <c r="B45" s="130"/>
      <c r="C45" s="156"/>
      <c r="D45" s="156"/>
    </row>
    <row r="46" spans="2:13" x14ac:dyDescent="0.25">
      <c r="B46" s="130"/>
      <c r="C46" s="156"/>
      <c r="D46" s="156"/>
      <c r="E46" s="130"/>
      <c r="F46" s="130"/>
      <c r="G46" s="130"/>
      <c r="H46" s="130"/>
      <c r="I46" s="130"/>
      <c r="J46" s="130"/>
      <c r="K46" s="130"/>
      <c r="L46" s="130"/>
      <c r="M46" s="130"/>
    </row>
    <row r="47" spans="2:13" x14ac:dyDescent="0.25">
      <c r="B47" s="130"/>
      <c r="C47" s="156"/>
      <c r="D47" s="156"/>
      <c r="E47" s="130"/>
      <c r="F47" s="130"/>
      <c r="G47" s="130"/>
      <c r="H47" s="130"/>
      <c r="I47" s="130"/>
      <c r="J47" s="130"/>
      <c r="K47" s="130"/>
      <c r="L47" s="130"/>
      <c r="M47" s="130"/>
    </row>
    <row r="48" spans="2:13" x14ac:dyDescent="0.25">
      <c r="B48" s="130"/>
      <c r="C48" s="156"/>
      <c r="D48" s="156"/>
      <c r="E48" s="130"/>
      <c r="F48" s="130"/>
      <c r="G48" s="130"/>
      <c r="H48" s="130"/>
      <c r="I48" s="130"/>
      <c r="J48" s="130"/>
      <c r="K48" s="130"/>
      <c r="L48" s="130"/>
      <c r="M48" s="130"/>
    </row>
    <row r="49" spans="2:13" x14ac:dyDescent="0.25">
      <c r="B49" s="130"/>
      <c r="C49" s="156"/>
      <c r="D49" s="156"/>
      <c r="E49" s="130"/>
      <c r="F49" s="130"/>
      <c r="G49" s="130"/>
      <c r="H49" s="130"/>
      <c r="I49" s="130"/>
      <c r="J49" s="130"/>
      <c r="K49" s="130"/>
      <c r="L49" s="130"/>
      <c r="M49" s="130"/>
    </row>
    <row r="50" spans="2:13" x14ac:dyDescent="0.25">
      <c r="B50" s="130"/>
      <c r="C50" s="156"/>
      <c r="D50" s="156"/>
      <c r="E50" s="130"/>
      <c r="F50" s="130"/>
      <c r="G50" s="130"/>
      <c r="H50" s="130"/>
      <c r="I50" s="130"/>
      <c r="J50" s="130"/>
      <c r="K50" s="130"/>
      <c r="L50" s="130"/>
      <c r="M50" s="130"/>
    </row>
    <row r="51" spans="2:13" x14ac:dyDescent="0.25">
      <c r="B51" s="130"/>
      <c r="C51" s="156"/>
      <c r="D51" s="156"/>
      <c r="E51" s="130"/>
      <c r="F51" s="130"/>
      <c r="G51" s="130"/>
      <c r="H51" s="130"/>
      <c r="I51" s="130"/>
      <c r="J51" s="130"/>
      <c r="K51" s="130"/>
      <c r="L51" s="130"/>
      <c r="M51" s="130"/>
    </row>
    <row r="52" spans="2:13" x14ac:dyDescent="0.25">
      <c r="B52" s="130"/>
      <c r="C52" s="156"/>
      <c r="D52" s="156"/>
      <c r="E52" s="130"/>
      <c r="F52" s="130"/>
      <c r="G52" s="130"/>
      <c r="H52" s="130"/>
      <c r="I52" s="130"/>
      <c r="J52" s="130"/>
      <c r="K52" s="130"/>
      <c r="L52" s="130"/>
      <c r="M52" s="130"/>
    </row>
    <row r="53" spans="2:13" x14ac:dyDescent="0.25">
      <c r="B53" s="130"/>
      <c r="C53" s="156"/>
      <c r="D53" s="156"/>
      <c r="E53" s="130"/>
      <c r="F53" s="130"/>
      <c r="G53" s="130"/>
      <c r="H53" s="130"/>
      <c r="I53" s="130"/>
      <c r="J53" s="130"/>
      <c r="K53" s="130"/>
      <c r="L53" s="130"/>
      <c r="M53" s="130"/>
    </row>
    <row r="54" spans="2:13" x14ac:dyDescent="0.25">
      <c r="B54" s="130"/>
      <c r="C54" s="156"/>
      <c r="D54" s="156"/>
      <c r="E54" s="130"/>
      <c r="F54" s="130"/>
      <c r="G54" s="130"/>
      <c r="H54" s="130"/>
      <c r="I54" s="130"/>
      <c r="J54" s="130"/>
      <c r="K54" s="130"/>
      <c r="L54" s="130"/>
      <c r="M54" s="130"/>
    </row>
    <row r="55" spans="2:13" x14ac:dyDescent="0.25">
      <c r="B55" s="130"/>
      <c r="C55" s="156"/>
      <c r="D55" s="156"/>
      <c r="E55" s="130"/>
      <c r="F55" s="130"/>
      <c r="G55" s="130"/>
      <c r="H55" s="130"/>
      <c r="I55" s="130"/>
      <c r="J55" s="130"/>
      <c r="K55" s="130"/>
      <c r="L55" s="130"/>
      <c r="M55" s="130"/>
    </row>
    <row r="56" spans="2:13" x14ac:dyDescent="0.25">
      <c r="B56" s="130"/>
      <c r="C56" s="156"/>
      <c r="D56" s="156"/>
      <c r="E56" s="130"/>
      <c r="F56" s="130"/>
      <c r="G56" s="130"/>
      <c r="H56" s="130"/>
      <c r="I56" s="130"/>
      <c r="J56" s="130"/>
      <c r="K56" s="130"/>
      <c r="L56" s="130"/>
      <c r="M56" s="130"/>
    </row>
    <row r="57" spans="2:13" x14ac:dyDescent="0.25">
      <c r="B57" s="130"/>
      <c r="C57" s="156"/>
      <c r="D57" s="156"/>
      <c r="E57" s="130"/>
      <c r="F57" s="130"/>
      <c r="G57" s="130"/>
      <c r="H57" s="130"/>
      <c r="I57" s="130"/>
      <c r="J57" s="130"/>
      <c r="K57" s="130"/>
      <c r="L57" s="130"/>
      <c r="M57" s="130"/>
    </row>
    <row r="58" spans="2:13" x14ac:dyDescent="0.25">
      <c r="B58" s="130"/>
      <c r="C58" s="156"/>
      <c r="D58" s="156"/>
      <c r="E58" s="130"/>
      <c r="F58" s="130"/>
      <c r="G58" s="130"/>
      <c r="H58" s="130"/>
      <c r="I58" s="130"/>
      <c r="J58" s="130"/>
      <c r="K58" s="130"/>
      <c r="L58" s="130"/>
      <c r="M58" s="130"/>
    </row>
    <row r="59" spans="2:13" x14ac:dyDescent="0.25">
      <c r="B59" s="130"/>
      <c r="C59" s="156"/>
      <c r="D59" s="156"/>
      <c r="E59" s="130"/>
      <c r="F59" s="130"/>
      <c r="G59" s="130"/>
      <c r="H59" s="130"/>
      <c r="I59" s="130"/>
      <c r="J59" s="130"/>
      <c r="K59" s="130"/>
      <c r="L59" s="130"/>
      <c r="M59" s="130"/>
    </row>
    <row r="60" spans="2:13" x14ac:dyDescent="0.25">
      <c r="B60" s="130"/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</row>
    <row r="62" spans="2:13" x14ac:dyDescent="0.25"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</row>
    <row r="63" spans="2:13" x14ac:dyDescent="0.25">
      <c r="B63" s="130"/>
      <c r="C63" s="130"/>
      <c r="D63" s="130"/>
      <c r="E63" s="130"/>
      <c r="F63" s="130"/>
      <c r="G63" s="130"/>
      <c r="H63" s="130"/>
      <c r="I63" s="130"/>
      <c r="J63" s="130"/>
      <c r="K63" s="130"/>
      <c r="L63" s="130"/>
    </row>
    <row r="64" spans="2:13" x14ac:dyDescent="0.25"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</row>
    <row r="65" spans="2:12" x14ac:dyDescent="0.25">
      <c r="B65" s="130"/>
      <c r="C65" s="130"/>
      <c r="D65" s="130"/>
      <c r="E65" s="130"/>
      <c r="F65" s="130"/>
      <c r="G65" s="130"/>
      <c r="H65" s="130"/>
      <c r="I65" s="130"/>
      <c r="J65" s="130"/>
      <c r="K65" s="130"/>
      <c r="L65" s="130"/>
    </row>
    <row r="66" spans="2:12" x14ac:dyDescent="0.25">
      <c r="B66" s="130"/>
      <c r="C66" s="130"/>
      <c r="D66" s="130"/>
      <c r="E66" s="130"/>
      <c r="F66" s="130"/>
      <c r="G66" s="130"/>
      <c r="H66" s="130"/>
      <c r="I66" s="130"/>
      <c r="J66" s="130"/>
      <c r="K66" s="130"/>
      <c r="L66" s="130"/>
    </row>
    <row r="67" spans="2:12" x14ac:dyDescent="0.25">
      <c r="B67" s="130"/>
      <c r="C67" s="130"/>
      <c r="D67" s="130"/>
      <c r="E67" s="130"/>
      <c r="F67" s="130"/>
      <c r="G67" s="130"/>
      <c r="H67" s="130"/>
      <c r="I67" s="130"/>
      <c r="J67" s="130"/>
      <c r="K67" s="130"/>
      <c r="L67" s="130"/>
    </row>
    <row r="68" spans="2:12" x14ac:dyDescent="0.25"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130"/>
    </row>
    <row r="69" spans="2:12" x14ac:dyDescent="0.25">
      <c r="B69" s="130"/>
      <c r="C69" s="130"/>
      <c r="D69" s="130"/>
      <c r="E69" s="130"/>
      <c r="F69" s="130"/>
      <c r="G69" s="130"/>
      <c r="H69" s="130"/>
      <c r="I69" s="130"/>
      <c r="J69" s="130"/>
      <c r="K69" s="130"/>
      <c r="L69" s="130"/>
    </row>
    <row r="70" spans="2:12" x14ac:dyDescent="0.25">
      <c r="B70" s="130"/>
      <c r="C70" s="130"/>
      <c r="D70" s="130"/>
      <c r="E70" s="130"/>
      <c r="F70" s="130"/>
      <c r="G70" s="130"/>
      <c r="H70" s="130"/>
      <c r="I70" s="130"/>
      <c r="J70" s="130"/>
      <c r="K70" s="130"/>
      <c r="L70" s="130"/>
    </row>
    <row r="71" spans="2:12" x14ac:dyDescent="0.25"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</row>
    <row r="72" spans="2:12" x14ac:dyDescent="0.25">
      <c r="B72" s="130"/>
      <c r="C72" s="130"/>
      <c r="D72" s="130"/>
      <c r="E72" s="130"/>
      <c r="F72" s="130"/>
      <c r="G72" s="130"/>
      <c r="H72" s="130"/>
      <c r="I72" s="130"/>
      <c r="J72" s="130"/>
      <c r="K72" s="130"/>
      <c r="L72" s="130"/>
    </row>
    <row r="73" spans="2:12" x14ac:dyDescent="0.25">
      <c r="B73" s="130"/>
      <c r="C73" s="130"/>
      <c r="D73" s="130"/>
      <c r="E73" s="130"/>
      <c r="F73" s="130"/>
      <c r="G73" s="130"/>
      <c r="H73" s="130"/>
      <c r="I73" s="130"/>
      <c r="J73" s="130"/>
      <c r="K73" s="130"/>
      <c r="L73" s="130"/>
    </row>
    <row r="74" spans="2:12" x14ac:dyDescent="0.25">
      <c r="B74" s="130"/>
      <c r="C74" s="130"/>
      <c r="D74" s="130"/>
      <c r="E74" s="130"/>
      <c r="F74" s="130"/>
      <c r="G74" s="130"/>
      <c r="H74" s="130"/>
      <c r="I74" s="130"/>
      <c r="J74" s="130"/>
      <c r="K74" s="130"/>
      <c r="L74" s="130"/>
    </row>
    <row r="75" spans="2:12" x14ac:dyDescent="0.25">
      <c r="B75" s="130"/>
      <c r="C75" s="130"/>
      <c r="D75" s="130"/>
      <c r="E75" s="130"/>
      <c r="F75" s="130"/>
      <c r="G75" s="130"/>
      <c r="H75" s="130"/>
      <c r="I75" s="130"/>
      <c r="J75" s="130"/>
      <c r="K75" s="130"/>
      <c r="L75" s="130"/>
    </row>
    <row r="76" spans="2:12" x14ac:dyDescent="0.25">
      <c r="B76" s="130"/>
      <c r="C76" s="130"/>
      <c r="D76" s="130"/>
      <c r="E76" s="130"/>
      <c r="F76" s="130"/>
      <c r="G76" s="130"/>
      <c r="H76" s="130"/>
      <c r="I76" s="130"/>
      <c r="J76" s="130"/>
      <c r="K76" s="130"/>
      <c r="L76" s="130"/>
    </row>
  </sheetData>
  <mergeCells count="6">
    <mergeCell ref="T2:W2"/>
    <mergeCell ref="A2:F2"/>
    <mergeCell ref="A1:M1"/>
    <mergeCell ref="G2:G22"/>
    <mergeCell ref="H2:M2"/>
    <mergeCell ref="P2:S2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AK302"/>
  <sheetViews>
    <sheetView zoomScale="55" zoomScaleNormal="55" workbookViewId="0">
      <pane ySplit="2" topLeftCell="A240" activePane="bottomLeft" state="frozen"/>
      <selection activeCell="L1" sqref="L1"/>
      <selection pane="bottomLeft" activeCell="L3" sqref="L3:L7"/>
    </sheetView>
  </sheetViews>
  <sheetFormatPr baseColWidth="10" defaultRowHeight="15" x14ac:dyDescent="0.25"/>
  <cols>
    <col min="1" max="1" width="11.42578125" style="8"/>
    <col min="3" max="3" width="14.28515625" customWidth="1"/>
    <col min="7" max="7" width="11.7109375" customWidth="1"/>
    <col min="10" max="11" width="7.28515625" customWidth="1"/>
    <col min="12" max="12" width="14.7109375" customWidth="1"/>
    <col min="13" max="23" width="7.28515625" customWidth="1"/>
    <col min="24" max="24" width="8.85546875" customWidth="1"/>
    <col min="25" max="25" width="8.140625" customWidth="1"/>
    <col min="26" max="26" width="14.42578125" customWidth="1"/>
    <col min="27" max="31" width="7.7109375" customWidth="1"/>
    <col min="32" max="37" width="10.7109375" customWidth="1"/>
  </cols>
  <sheetData>
    <row r="1" spans="1:37" ht="46.5" customHeight="1" thickBot="1" x14ac:dyDescent="0.3">
      <c r="A1" s="280" t="s">
        <v>51</v>
      </c>
      <c r="B1" s="281"/>
      <c r="C1" s="281"/>
      <c r="D1" s="281"/>
      <c r="E1" s="281"/>
      <c r="F1" s="281"/>
      <c r="G1" s="282"/>
      <c r="J1" s="292" t="str">
        <f>A2</f>
        <v>PERÍODO</v>
      </c>
      <c r="K1" s="293"/>
      <c r="L1" s="296" t="s">
        <v>17</v>
      </c>
      <c r="M1" s="289" t="s">
        <v>52</v>
      </c>
      <c r="N1" s="290"/>
      <c r="O1" s="290"/>
      <c r="P1" s="291"/>
      <c r="Q1" s="287" t="s">
        <v>53</v>
      </c>
      <c r="R1" s="289" t="s">
        <v>54</v>
      </c>
      <c r="S1" s="290"/>
      <c r="T1" s="290"/>
      <c r="U1" s="291"/>
      <c r="V1" s="283" t="s">
        <v>53</v>
      </c>
      <c r="W1" s="284"/>
      <c r="Z1" s="267" t="s">
        <v>72</v>
      </c>
      <c r="AA1" s="268"/>
      <c r="AB1" s="268"/>
      <c r="AC1" s="268"/>
      <c r="AD1" s="268"/>
      <c r="AE1" s="268"/>
      <c r="AF1" s="269"/>
    </row>
    <row r="2" spans="1:37" ht="22.5" customHeight="1" thickBot="1" x14ac:dyDescent="0.3">
      <c r="A2" s="278" t="s">
        <v>16</v>
      </c>
      <c r="B2" s="279"/>
      <c r="C2" s="29" t="s">
        <v>17</v>
      </c>
      <c r="D2" s="49" t="s">
        <v>67</v>
      </c>
      <c r="E2" s="49" t="s">
        <v>68</v>
      </c>
      <c r="F2" s="49" t="s">
        <v>12</v>
      </c>
      <c r="G2" s="49" t="s">
        <v>13</v>
      </c>
      <c r="J2" s="294"/>
      <c r="K2" s="295"/>
      <c r="L2" s="297"/>
      <c r="M2" s="109" t="str">
        <f>D2</f>
        <v>AUTOS</v>
      </c>
      <c r="N2" s="110" t="str">
        <f>E2</f>
        <v>BUSES</v>
      </c>
      <c r="O2" s="110" t="str">
        <f>F2</f>
        <v>CAMIONES</v>
      </c>
      <c r="P2" s="111" t="str">
        <f>G2</f>
        <v>MOTOS</v>
      </c>
      <c r="Q2" s="288"/>
      <c r="R2" s="126" t="str">
        <f>M2&amp;" - "&amp;"("&amp;M13&amp;")"</f>
        <v>AUTOS - (20428)</v>
      </c>
      <c r="S2" s="126" t="str">
        <f>N2&amp;" - "&amp;"("&amp;N13&amp;")"</f>
        <v>BUSES - (4291)</v>
      </c>
      <c r="T2" s="126" t="str">
        <f>O2&amp;" - "&amp;"("&amp;O13&amp;")"</f>
        <v>CAMIONES - (3869)</v>
      </c>
      <c r="U2" s="126" t="str">
        <f>P2&amp;" - "&amp;"("&amp;P13&amp;")"</f>
        <v>MOTOS - (6529)</v>
      </c>
      <c r="V2" s="285"/>
      <c r="W2" s="286"/>
      <c r="Z2" s="265" t="s">
        <v>16</v>
      </c>
      <c r="AA2" s="266"/>
      <c r="AB2" s="88" t="s">
        <v>17</v>
      </c>
      <c r="AC2" s="88" t="s">
        <v>67</v>
      </c>
      <c r="AD2" s="88" t="s">
        <v>68</v>
      </c>
      <c r="AE2" s="88" t="s">
        <v>12</v>
      </c>
      <c r="AF2" s="89" t="s">
        <v>13</v>
      </c>
      <c r="AG2" s="106" t="s">
        <v>75</v>
      </c>
      <c r="AH2" s="106" t="str">
        <f>"PROM. DE AUTOS"&amp;" "&amp;AH7</f>
        <v>PROM. DE AUTOS 133</v>
      </c>
      <c r="AI2" s="106" t="str">
        <f>"PROM. DE BUSES"&amp;" "&amp;AI7</f>
        <v>PROM. DE BUSES 90</v>
      </c>
      <c r="AJ2" s="106" t="str">
        <f>"PROM. DE CAMIONES"&amp;" "&amp;AJ7</f>
        <v>PROM. DE CAMIONES 43</v>
      </c>
      <c r="AK2" s="89" t="str">
        <f>"PROM. DE MOTOS"&amp;" "&amp;AK7</f>
        <v>PROM. DE MOTOS 30</v>
      </c>
    </row>
    <row r="3" spans="1:37" ht="15.75" customHeight="1" x14ac:dyDescent="0.25">
      <c r="A3" s="17">
        <f>'AFORO-Boy.-Calle 69B'!C17</f>
        <v>500</v>
      </c>
      <c r="B3" s="13">
        <f>'AFORO-Boy.-Calle 69B'!D17</f>
        <v>515</v>
      </c>
      <c r="C3" s="21">
        <f>'AFORO-Boy.-Calle 69B'!F17</f>
        <v>1</v>
      </c>
      <c r="D3" s="21">
        <f>'AFORO-Boy.-Calle 69B'!G17</f>
        <v>0</v>
      </c>
      <c r="E3" s="21">
        <f>'AFORO-Boy.-Calle 69B'!H17</f>
        <v>0</v>
      </c>
      <c r="F3" s="21">
        <f>'AFORO-Boy.-Calle 69B'!I17</f>
        <v>0</v>
      </c>
      <c r="G3" s="22">
        <f>'AFORO-Boy.-Calle 69B'!J17</f>
        <v>0</v>
      </c>
      <c r="J3" s="274">
        <f>A7</f>
        <v>600</v>
      </c>
      <c r="K3" s="275">
        <f>B22</f>
        <v>1000</v>
      </c>
      <c r="L3" s="108">
        <f>C7</f>
        <v>1</v>
      </c>
      <c r="M3" s="41">
        <f>IF($C$7&gt;0,SUM(D7:D22))</f>
        <v>1569</v>
      </c>
      <c r="N3" s="41">
        <f>IF($C$7&gt;0,SUM(E7:E22))</f>
        <v>1452</v>
      </c>
      <c r="O3" s="41">
        <f>IF($C$7&gt;0,SUM(F7:F22))</f>
        <v>668</v>
      </c>
      <c r="P3" s="41">
        <f>IF($C$7&gt;0,SUM(G7:G22))</f>
        <v>334</v>
      </c>
      <c r="Q3" s="112">
        <f t="shared" ref="Q3:Q10" si="0">SUM(M3:P3)</f>
        <v>4023</v>
      </c>
      <c r="R3" s="42">
        <f t="shared" ref="R3:V4" si="1">M3/$Q$13*100</f>
        <v>4.4679215194919841</v>
      </c>
      <c r="S3" s="42">
        <f t="shared" si="1"/>
        <v>4.134749551499274</v>
      </c>
      <c r="T3" s="42">
        <f t="shared" si="1"/>
        <v>1.9022126035823106</v>
      </c>
      <c r="U3" s="42">
        <f t="shared" si="1"/>
        <v>0.9511063017911553</v>
      </c>
      <c r="V3" s="113">
        <f t="shared" si="1"/>
        <v>11.455989976364723</v>
      </c>
      <c r="W3" s="276">
        <f>SUM(V3:V7)</f>
        <v>37.807899308027451</v>
      </c>
      <c r="Z3" s="90">
        <f t="shared" ref="Z3:Z34" si="2">A63</f>
        <v>500</v>
      </c>
      <c r="AA3" s="34">
        <f t="shared" ref="AA3:AA34" si="3">B63</f>
        <v>515</v>
      </c>
      <c r="AB3" s="35">
        <f>C3</f>
        <v>1</v>
      </c>
      <c r="AC3" s="35">
        <f t="shared" ref="AC3:AC34" si="4">D3+D183</f>
        <v>0</v>
      </c>
      <c r="AD3" s="35">
        <f>E3+E183</f>
        <v>0</v>
      </c>
      <c r="AE3" s="35">
        <f>F3+F183</f>
        <v>0</v>
      </c>
      <c r="AF3" s="91">
        <f>G3+G183</f>
        <v>0</v>
      </c>
      <c r="AG3" s="107"/>
      <c r="AH3" s="107"/>
      <c r="AI3" s="107"/>
      <c r="AJ3" s="107"/>
      <c r="AK3" s="107"/>
    </row>
    <row r="4" spans="1:37" ht="15.75" customHeight="1" x14ac:dyDescent="0.25">
      <c r="A4" s="18">
        <f>'AFORO-Boy.-Calle 69B'!C18</f>
        <v>515</v>
      </c>
      <c r="B4" s="14">
        <f>'AFORO-Boy.-Calle 69B'!D18</f>
        <v>530</v>
      </c>
      <c r="C4" s="23">
        <f>'AFORO-Boy.-Calle 69B'!F18</f>
        <v>1</v>
      </c>
      <c r="D4" s="23">
        <f>'AFORO-Boy.-Calle 69B'!G18</f>
        <v>0</v>
      </c>
      <c r="E4" s="23">
        <f>'AFORO-Boy.-Calle 69B'!H18</f>
        <v>0</v>
      </c>
      <c r="F4" s="23">
        <f>'AFORO-Boy.-Calle 69B'!I18</f>
        <v>0</v>
      </c>
      <c r="G4" s="24">
        <f>'AFORO-Boy.-Calle 69B'!J18</f>
        <v>0</v>
      </c>
      <c r="J4" s="272"/>
      <c r="K4" s="273"/>
      <c r="L4" s="86" t="str">
        <f>C67</f>
        <v>1B</v>
      </c>
      <c r="M4" s="41">
        <f>IF($C$67&gt;0,SUM(D67:D82)," ")</f>
        <v>3715</v>
      </c>
      <c r="N4" s="41">
        <f>IF($C$59&gt;0,SUM(E59:E78)," ")</f>
        <v>291</v>
      </c>
      <c r="O4" s="41">
        <f>IF($C$59&gt;0,SUM(F59:F78)," ")</f>
        <v>230</v>
      </c>
      <c r="P4" s="41">
        <f>IF($C$59&gt;0,SUM(G59:G78)," ")</f>
        <v>1818</v>
      </c>
      <c r="Q4" s="41">
        <f t="shared" si="0"/>
        <v>6054</v>
      </c>
      <c r="R4" s="42">
        <f t="shared" si="1"/>
        <v>10.578921889683061</v>
      </c>
      <c r="S4" s="42">
        <f t="shared" si="1"/>
        <v>0.82865848449468915</v>
      </c>
      <c r="T4" s="42">
        <f t="shared" si="1"/>
        <v>0.65495344135319078</v>
      </c>
      <c r="U4" s="42">
        <f t="shared" si="1"/>
        <v>5.1769798103482643</v>
      </c>
      <c r="V4" s="42">
        <f t="shared" si="1"/>
        <v>17.239513625879205</v>
      </c>
      <c r="W4" s="277"/>
      <c r="Z4" s="90">
        <f t="shared" si="2"/>
        <v>515</v>
      </c>
      <c r="AA4" s="34">
        <f t="shared" si="3"/>
        <v>530</v>
      </c>
      <c r="AB4" s="35">
        <f t="shared" ref="AB4:AB62" si="5">C4</f>
        <v>1</v>
      </c>
      <c r="AC4" s="35">
        <f t="shared" si="4"/>
        <v>0</v>
      </c>
      <c r="AD4" s="35">
        <f t="shared" ref="AD4:AD62" si="6">E4+E184</f>
        <v>0</v>
      </c>
      <c r="AE4" s="35">
        <f t="shared" ref="AE4:AE62" si="7">F4+F184</f>
        <v>0</v>
      </c>
      <c r="AF4" s="91">
        <f t="shared" ref="AF4:AF62" si="8">G4+G184</f>
        <v>0</v>
      </c>
      <c r="AG4" s="107"/>
      <c r="AH4" s="107"/>
      <c r="AI4" s="107"/>
      <c r="AJ4" s="107"/>
      <c r="AK4" s="107"/>
    </row>
    <row r="5" spans="1:37" x14ac:dyDescent="0.25">
      <c r="A5" s="18">
        <f>'AFORO-Boy.-Calle 69B'!C19</f>
        <v>530</v>
      </c>
      <c r="B5" s="14">
        <f>'AFORO-Boy.-Calle 69B'!D19</f>
        <v>545</v>
      </c>
      <c r="C5" s="23">
        <f>'AFORO-Boy.-Calle 69B'!F19</f>
        <v>1</v>
      </c>
      <c r="D5" s="23">
        <f>'AFORO-Boy.-Calle 69B'!G19</f>
        <v>0</v>
      </c>
      <c r="E5" s="23">
        <f>'AFORO-Boy.-Calle 69B'!H19</f>
        <v>0</v>
      </c>
      <c r="F5" s="23">
        <f>'AFORO-Boy.-Calle 69B'!I19</f>
        <v>0</v>
      </c>
      <c r="G5" s="24">
        <f>'AFORO-Boy.-Calle 69B'!J19</f>
        <v>0</v>
      </c>
      <c r="J5" s="272"/>
      <c r="K5" s="273"/>
      <c r="L5" s="87">
        <f>C127</f>
        <v>5</v>
      </c>
      <c r="M5" s="41">
        <f>IF($C$127&gt;0,SUM(D127:D142))</f>
        <v>1551</v>
      </c>
      <c r="N5" s="41">
        <f>IF($C$127&gt;0,SUM(E127:E142))</f>
        <v>31</v>
      </c>
      <c r="O5" s="41">
        <f>IF($C$127&gt;0,SUM(F127:F142))</f>
        <v>130</v>
      </c>
      <c r="P5" s="41">
        <f>IF($C$127&gt;0,SUM(G127:G142))</f>
        <v>205</v>
      </c>
      <c r="Q5" s="41">
        <f t="shared" si="0"/>
        <v>1917</v>
      </c>
      <c r="R5" s="42">
        <f t="shared" ref="R5:V7" si="9">M5/$Q$13*100</f>
        <v>4.416664293646952</v>
      </c>
      <c r="S5" s="42">
        <f t="shared" si="9"/>
        <v>8.8276333399777876E-2</v>
      </c>
      <c r="T5" s="42">
        <f t="shared" si="9"/>
        <v>0.37019107554745562</v>
      </c>
      <c r="U5" s="42">
        <f t="shared" si="9"/>
        <v>0.58376284990175697</v>
      </c>
      <c r="V5" s="42">
        <f t="shared" si="9"/>
        <v>5.4588945524959422</v>
      </c>
      <c r="W5" s="277"/>
      <c r="Z5" s="90">
        <f t="shared" si="2"/>
        <v>530</v>
      </c>
      <c r="AA5" s="34">
        <f t="shared" si="3"/>
        <v>545</v>
      </c>
      <c r="AB5" s="35">
        <f t="shared" si="5"/>
        <v>1</v>
      </c>
      <c r="AC5" s="35">
        <f t="shared" si="4"/>
        <v>0</v>
      </c>
      <c r="AD5" s="35">
        <f t="shared" si="6"/>
        <v>0</v>
      </c>
      <c r="AE5" s="35">
        <f t="shared" si="7"/>
        <v>0</v>
      </c>
      <c r="AF5" s="91">
        <f t="shared" si="8"/>
        <v>0</v>
      </c>
      <c r="AG5" s="107"/>
      <c r="AH5" s="107"/>
      <c r="AI5" s="107"/>
      <c r="AJ5" s="107"/>
      <c r="AK5" s="107"/>
    </row>
    <row r="6" spans="1:37" x14ac:dyDescent="0.25">
      <c r="A6" s="18">
        <f>'AFORO-Boy.-Calle 69B'!C20</f>
        <v>545</v>
      </c>
      <c r="B6" s="14">
        <f>'AFORO-Boy.-Calle 69B'!D20</f>
        <v>600</v>
      </c>
      <c r="C6" s="23">
        <f>'AFORO-Boy.-Calle 69B'!F20</f>
        <v>1</v>
      </c>
      <c r="D6" s="23">
        <f>'AFORO-Boy.-Calle 69B'!G20</f>
        <v>0</v>
      </c>
      <c r="E6" s="23">
        <f>'AFORO-Boy.-Calle 69B'!H20</f>
        <v>0</v>
      </c>
      <c r="F6" s="23">
        <f>'AFORO-Boy.-Calle 69B'!I20</f>
        <v>0</v>
      </c>
      <c r="G6" s="24">
        <f>'AFORO-Boy.-Calle 69B'!J20</f>
        <v>0</v>
      </c>
      <c r="J6" s="272"/>
      <c r="K6" s="273"/>
      <c r="L6" s="87" t="str">
        <f>C187</f>
        <v>9(1)</v>
      </c>
      <c r="M6" s="41">
        <f>IF($C$187&gt;0,SUM(D187:D202)," ")</f>
        <v>679</v>
      </c>
      <c r="N6" s="41">
        <f>IF($C$187&gt;0,SUM(E187:E202)," ")</f>
        <v>64</v>
      </c>
      <c r="O6" s="41">
        <f>IF($C$187&gt;0,SUM(F187:F202)," ")</f>
        <v>55</v>
      </c>
      <c r="P6" s="41">
        <f>IF($C$187&gt;0,SUM(G187:G202)," ")</f>
        <v>160</v>
      </c>
      <c r="Q6" s="41">
        <f t="shared" si="0"/>
        <v>958</v>
      </c>
      <c r="R6" s="42">
        <f t="shared" si="9"/>
        <v>1.9335364638209414</v>
      </c>
      <c r="S6" s="42">
        <f t="shared" si="9"/>
        <v>0.18224791411567048</v>
      </c>
      <c r="T6" s="42">
        <f t="shared" si="9"/>
        <v>0.15661930119315431</v>
      </c>
      <c r="U6" s="42">
        <f t="shared" si="9"/>
        <v>0.45561978528917624</v>
      </c>
      <c r="V6" s="42">
        <f t="shared" si="9"/>
        <v>2.7280234644189423</v>
      </c>
      <c r="W6" s="277"/>
      <c r="Z6" s="90">
        <f t="shared" si="2"/>
        <v>545</v>
      </c>
      <c r="AA6" s="34">
        <f t="shared" si="3"/>
        <v>600</v>
      </c>
      <c r="AB6" s="35">
        <f t="shared" si="5"/>
        <v>1</v>
      </c>
      <c r="AC6" s="35">
        <f t="shared" si="4"/>
        <v>0</v>
      </c>
      <c r="AD6" s="35">
        <f t="shared" si="6"/>
        <v>0</v>
      </c>
      <c r="AE6" s="35">
        <f t="shared" si="7"/>
        <v>0</v>
      </c>
      <c r="AF6" s="91">
        <f t="shared" si="8"/>
        <v>0</v>
      </c>
      <c r="AG6" s="107"/>
      <c r="AH6" s="107"/>
      <c r="AI6" s="107"/>
      <c r="AJ6" s="107"/>
      <c r="AK6" s="107"/>
    </row>
    <row r="7" spans="1:37" x14ac:dyDescent="0.25">
      <c r="A7" s="18">
        <f>'AFORO-Boy.-Calle 69B'!C21</f>
        <v>600</v>
      </c>
      <c r="B7" s="14">
        <f>'AFORO-Boy.-Calle 69B'!D21</f>
        <v>615</v>
      </c>
      <c r="C7" s="23">
        <f>'AFORO-Boy.-Calle 69B'!F21</f>
        <v>1</v>
      </c>
      <c r="D7" s="23">
        <f>'AFORO-Boy.-Calle 69B'!G21</f>
        <v>106</v>
      </c>
      <c r="E7" s="23">
        <f>'AFORO-Boy.-Calle 69B'!H21</f>
        <v>69</v>
      </c>
      <c r="F7" s="23">
        <f>'AFORO-Boy.-Calle 69B'!I21</f>
        <v>37</v>
      </c>
      <c r="G7" s="24">
        <f>'AFORO-Boy.-Calle 69B'!J21</f>
        <v>21</v>
      </c>
      <c r="J7" s="272"/>
      <c r="K7" s="273"/>
      <c r="L7" s="87" t="str">
        <f>C247</f>
        <v>10(1)</v>
      </c>
      <c r="M7" s="41">
        <f>IF($C$247&gt;0,SUM(D247:D262))</f>
        <v>133</v>
      </c>
      <c r="N7" s="41">
        <f>IF($C$247&gt;0,SUM(E247:E262))</f>
        <v>44</v>
      </c>
      <c r="O7" s="41">
        <f>IF($C$247&gt;0,SUM(F247:F262))</f>
        <v>33</v>
      </c>
      <c r="P7" s="41">
        <f>IF($C$247&gt;0,SUM(G247:G262))</f>
        <v>115</v>
      </c>
      <c r="Q7" s="41">
        <f t="shared" si="0"/>
        <v>325</v>
      </c>
      <c r="R7" s="42">
        <f t="shared" si="9"/>
        <v>0.37873394652162773</v>
      </c>
      <c r="S7" s="42">
        <f t="shared" si="9"/>
        <v>0.12529544095452344</v>
      </c>
      <c r="T7" s="42">
        <f t="shared" si="9"/>
        <v>9.3971580715892594E-2</v>
      </c>
      <c r="U7" s="42">
        <f t="shared" si="9"/>
        <v>0.32747672067659539</v>
      </c>
      <c r="V7" s="42">
        <f t="shared" si="9"/>
        <v>0.92547768886863913</v>
      </c>
      <c r="W7" s="277"/>
      <c r="Z7" s="90">
        <f t="shared" si="2"/>
        <v>600</v>
      </c>
      <c r="AA7" s="34">
        <f t="shared" si="3"/>
        <v>615</v>
      </c>
      <c r="AB7" s="35">
        <f t="shared" si="5"/>
        <v>1</v>
      </c>
      <c r="AC7" s="35">
        <f t="shared" si="4"/>
        <v>132</v>
      </c>
      <c r="AD7" s="35">
        <f t="shared" si="6"/>
        <v>70</v>
      </c>
      <c r="AE7" s="35">
        <f t="shared" si="7"/>
        <v>40</v>
      </c>
      <c r="AF7" s="91">
        <f t="shared" si="8"/>
        <v>26</v>
      </c>
      <c r="AG7" s="125" t="str">
        <f>Z7&amp;" a "&amp;AA22</f>
        <v>600 a 1000</v>
      </c>
      <c r="AH7" s="107">
        <f>ROUNDUP(AVERAGE($AC$6:$AC$22),0)</f>
        <v>133</v>
      </c>
      <c r="AI7" s="107">
        <f>ROUNDUP(AVERAGE($AD$6:$AD$22),0)</f>
        <v>90</v>
      </c>
      <c r="AJ7" s="107">
        <f>ROUNDUP(AVERAGE($AE$6:$AE$22),0)</f>
        <v>43</v>
      </c>
      <c r="AK7" s="107">
        <f>ROUNDUP(AVERAGE($AF$6:$AF$22),0)</f>
        <v>30</v>
      </c>
    </row>
    <row r="8" spans="1:37" x14ac:dyDescent="0.25">
      <c r="A8" s="18">
        <f>'AFORO-Boy.-Calle 69B'!C22</f>
        <v>615</v>
      </c>
      <c r="B8" s="14">
        <f>'AFORO-Boy.-Calle 69B'!D22</f>
        <v>630</v>
      </c>
      <c r="C8" s="23">
        <f>'AFORO-Boy.-Calle 69B'!F22</f>
        <v>1</v>
      </c>
      <c r="D8" s="23">
        <f>'AFORO-Boy.-Calle 69B'!G22</f>
        <v>81</v>
      </c>
      <c r="E8" s="23">
        <f>'AFORO-Boy.-Calle 69B'!H22</f>
        <v>81</v>
      </c>
      <c r="F8" s="23">
        <f>'AFORO-Boy.-Calle 69B'!I22</f>
        <v>56</v>
      </c>
      <c r="G8" s="24">
        <f>'AFORO-Boy.-Calle 69B'!J22</f>
        <v>11</v>
      </c>
      <c r="J8" s="272">
        <f>A47</f>
        <v>1600</v>
      </c>
      <c r="K8" s="273">
        <f>B62</f>
        <v>2000</v>
      </c>
      <c r="L8" s="40">
        <f>C47</f>
        <v>1</v>
      </c>
      <c r="M8" s="41">
        <f>IF($C$47&gt;0,SUM(D47:D62))</f>
        <v>624</v>
      </c>
      <c r="N8" s="41">
        <f>IF($C$47&gt;0,SUM(E47:E62))</f>
        <v>820</v>
      </c>
      <c r="O8" s="41">
        <f>IF($C$47&gt;0,SUM(F47:F62))</f>
        <v>699</v>
      </c>
      <c r="P8" s="41">
        <f>IF($C$47&gt;0,SUM(G47:G62))</f>
        <v>351</v>
      </c>
      <c r="Q8" s="41">
        <f t="shared" si="0"/>
        <v>2494</v>
      </c>
      <c r="R8" s="42">
        <f t="shared" ref="R8:V9" si="10">M8/$Q$13*100</f>
        <v>1.7769171626277871</v>
      </c>
      <c r="S8" s="42">
        <f t="shared" si="10"/>
        <v>2.3350513996070279</v>
      </c>
      <c r="T8" s="42">
        <f t="shared" si="10"/>
        <v>1.9904889369820884</v>
      </c>
      <c r="U8" s="42">
        <f t="shared" si="10"/>
        <v>0.99951590397813028</v>
      </c>
      <c r="V8" s="42">
        <f t="shared" si="10"/>
        <v>7.101973403195033</v>
      </c>
      <c r="W8" s="277">
        <f>SUM(V8:V9)</f>
        <v>12.603582310561837</v>
      </c>
      <c r="Z8" s="90">
        <f t="shared" si="2"/>
        <v>615</v>
      </c>
      <c r="AA8" s="34">
        <f t="shared" si="3"/>
        <v>630</v>
      </c>
      <c r="AB8" s="35">
        <f t="shared" si="5"/>
        <v>1</v>
      </c>
      <c r="AC8" s="35">
        <f t="shared" si="4"/>
        <v>117</v>
      </c>
      <c r="AD8" s="35">
        <f t="shared" si="6"/>
        <v>83</v>
      </c>
      <c r="AE8" s="35">
        <f t="shared" si="7"/>
        <v>58</v>
      </c>
      <c r="AF8" s="91">
        <f t="shared" si="8"/>
        <v>15</v>
      </c>
      <c r="AG8" s="107"/>
      <c r="AH8" s="107">
        <f t="shared" ref="AH8:AH22" si="11">ROUNDUP(AVERAGE($AC$6:$AC$22),0)</f>
        <v>133</v>
      </c>
      <c r="AI8" s="107">
        <f t="shared" ref="AI8:AI22" si="12">ROUNDUP(AVERAGE($AD$6:$AD$22),0)</f>
        <v>90</v>
      </c>
      <c r="AJ8" s="107">
        <f t="shared" ref="AJ8:AJ22" si="13">ROUNDUP(AVERAGE($AE$6:$AE$22),0)</f>
        <v>43</v>
      </c>
      <c r="AK8" s="107">
        <f t="shared" ref="AK8:AK22" si="14">ROUNDUP(AVERAGE($AF$6:$AF$22),0)</f>
        <v>30</v>
      </c>
    </row>
    <row r="9" spans="1:37" x14ac:dyDescent="0.25">
      <c r="A9" s="18">
        <f>'AFORO-Boy.-Calle 69B'!C23</f>
        <v>630</v>
      </c>
      <c r="B9" s="14">
        <f>'AFORO-Boy.-Calle 69B'!D23</f>
        <v>645</v>
      </c>
      <c r="C9" s="23">
        <f>'AFORO-Boy.-Calle 69B'!F23</f>
        <v>1</v>
      </c>
      <c r="D9" s="23">
        <f>'AFORO-Boy.-Calle 69B'!G23</f>
        <v>186</v>
      </c>
      <c r="E9" s="23">
        <f>'AFORO-Boy.-Calle 69B'!H23</f>
        <v>180</v>
      </c>
      <c r="F9" s="23">
        <f>'AFORO-Boy.-Calle 69B'!I23</f>
        <v>87</v>
      </c>
      <c r="G9" s="24">
        <f>'AFORO-Boy.-Calle 69B'!J23</f>
        <v>17</v>
      </c>
      <c r="J9" s="272"/>
      <c r="K9" s="273"/>
      <c r="L9" s="40" t="str">
        <f>C107</f>
        <v>1B</v>
      </c>
      <c r="M9" s="41">
        <f>IF($C$107&gt;0,SUM(D107:D122)," ")</f>
        <v>995</v>
      </c>
      <c r="N9" s="41">
        <f>IF($C$107&gt;0,SUM(E107:E122)," ")</f>
        <v>11</v>
      </c>
      <c r="O9" s="41">
        <f>IF($C$107&gt;0,SUM(F107:F122)," ")</f>
        <v>41</v>
      </c>
      <c r="P9" s="41">
        <f>IF($C$107&gt;0,SUM(G107:G122)," ")</f>
        <v>885</v>
      </c>
      <c r="Q9" s="41">
        <f t="shared" si="0"/>
        <v>1932</v>
      </c>
      <c r="R9" s="42">
        <f t="shared" si="10"/>
        <v>2.8333855397670646</v>
      </c>
      <c r="S9" s="42">
        <f t="shared" si="10"/>
        <v>3.132386023863086E-2</v>
      </c>
      <c r="T9" s="42">
        <f t="shared" si="10"/>
        <v>0.1167525699803514</v>
      </c>
      <c r="U9" s="42">
        <f t="shared" si="10"/>
        <v>2.5201469373807557</v>
      </c>
      <c r="V9" s="42">
        <f t="shared" si="10"/>
        <v>5.5016089073668031</v>
      </c>
      <c r="W9" s="277"/>
      <c r="Z9" s="90">
        <f t="shared" si="2"/>
        <v>630</v>
      </c>
      <c r="AA9" s="34">
        <f t="shared" si="3"/>
        <v>645</v>
      </c>
      <c r="AB9" s="35">
        <f t="shared" si="5"/>
        <v>1</v>
      </c>
      <c r="AC9" s="35">
        <f t="shared" si="4"/>
        <v>279</v>
      </c>
      <c r="AD9" s="35">
        <f t="shared" si="6"/>
        <v>186</v>
      </c>
      <c r="AE9" s="35">
        <f t="shared" si="7"/>
        <v>89</v>
      </c>
      <c r="AF9" s="91">
        <f t="shared" si="8"/>
        <v>31</v>
      </c>
      <c r="AG9" s="107"/>
      <c r="AH9" s="107">
        <f t="shared" si="11"/>
        <v>133</v>
      </c>
      <c r="AI9" s="107">
        <f t="shared" si="12"/>
        <v>90</v>
      </c>
      <c r="AJ9" s="107">
        <f t="shared" si="13"/>
        <v>43</v>
      </c>
      <c r="AK9" s="107">
        <f t="shared" si="14"/>
        <v>30</v>
      </c>
    </row>
    <row r="10" spans="1:37" x14ac:dyDescent="0.25">
      <c r="A10" s="18">
        <f>'AFORO-Boy.-Calle 69B'!C24</f>
        <v>645</v>
      </c>
      <c r="B10" s="14">
        <f>'AFORO-Boy.-Calle 69B'!D24</f>
        <v>700</v>
      </c>
      <c r="C10" s="23">
        <f>'AFORO-Boy.-Calle 69B'!F24</f>
        <v>1</v>
      </c>
      <c r="D10" s="23">
        <f>'AFORO-Boy.-Calle 69B'!G24</f>
        <v>128</v>
      </c>
      <c r="E10" s="23">
        <f>'AFORO-Boy.-Calle 69B'!H24</f>
        <v>116</v>
      </c>
      <c r="F10" s="23">
        <f>'AFORO-Boy.-Calle 69B'!I24</f>
        <v>48</v>
      </c>
      <c r="G10" s="24">
        <f>'AFORO-Boy.-Calle 69B'!J24</f>
        <v>44</v>
      </c>
      <c r="J10" s="272"/>
      <c r="K10" s="273"/>
      <c r="L10" s="23">
        <f>C127</f>
        <v>5</v>
      </c>
      <c r="M10" s="41">
        <f>IF($C$167&gt;0,SUM(D167:D182))</f>
        <v>1028</v>
      </c>
      <c r="N10" s="41">
        <f>IF($C$167&gt;0,SUM(E167:E182))</f>
        <v>24</v>
      </c>
      <c r="O10" s="41">
        <f>IF($C$167&gt;0,SUM(F167:F182))</f>
        <v>68</v>
      </c>
      <c r="P10" s="41">
        <f>IF($C$167&gt;0,SUM(G167:G182))</f>
        <v>178</v>
      </c>
      <c r="Q10" s="41">
        <f t="shared" si="0"/>
        <v>1298</v>
      </c>
      <c r="R10" s="42">
        <f t="shared" ref="R10:V12" si="15">M10/$Q$13*100</f>
        <v>2.9273571204829567</v>
      </c>
      <c r="S10" s="42">
        <f t="shared" si="15"/>
        <v>6.8342967793376425E-2</v>
      </c>
      <c r="T10" s="42">
        <f t="shared" si="15"/>
        <v>0.19363840874789989</v>
      </c>
      <c r="U10" s="42">
        <f t="shared" si="15"/>
        <v>0.50687701113420847</v>
      </c>
      <c r="V10" s="42">
        <f t="shared" si="15"/>
        <v>3.6962155081584416</v>
      </c>
      <c r="W10" s="277"/>
      <c r="X10" s="3"/>
      <c r="Y10" s="3"/>
      <c r="Z10" s="90">
        <f t="shared" si="2"/>
        <v>645</v>
      </c>
      <c r="AA10" s="34">
        <f t="shared" si="3"/>
        <v>700</v>
      </c>
      <c r="AB10" s="35">
        <f t="shared" si="5"/>
        <v>1</v>
      </c>
      <c r="AC10" s="35">
        <f t="shared" si="4"/>
        <v>180</v>
      </c>
      <c r="AD10" s="35">
        <f t="shared" si="6"/>
        <v>122</v>
      </c>
      <c r="AE10" s="35">
        <f t="shared" si="7"/>
        <v>50</v>
      </c>
      <c r="AF10" s="91">
        <f t="shared" si="8"/>
        <v>60</v>
      </c>
      <c r="AG10" s="3"/>
      <c r="AH10" s="107">
        <f t="shared" si="11"/>
        <v>133</v>
      </c>
      <c r="AI10" s="107">
        <f t="shared" si="12"/>
        <v>90</v>
      </c>
      <c r="AJ10" s="107">
        <f t="shared" si="13"/>
        <v>43</v>
      </c>
      <c r="AK10" s="107">
        <f t="shared" si="14"/>
        <v>30</v>
      </c>
    </row>
    <row r="11" spans="1:37" x14ac:dyDescent="0.25">
      <c r="A11" s="18">
        <f>'AFORO-Boy.-Calle 69B'!C25</f>
        <v>700</v>
      </c>
      <c r="B11" s="14">
        <f>'AFORO-Boy.-Calle 69B'!D25</f>
        <v>715</v>
      </c>
      <c r="C11" s="23">
        <f>'AFORO-Boy.-Calle 69B'!F25</f>
        <v>1</v>
      </c>
      <c r="D11" s="23">
        <f>'AFORO-Boy.-Calle 69B'!G25</f>
        <v>137</v>
      </c>
      <c r="E11" s="23">
        <f>'AFORO-Boy.-Calle 69B'!H25</f>
        <v>70</v>
      </c>
      <c r="F11" s="23">
        <f>'AFORO-Boy.-Calle 69B'!I25</f>
        <v>40</v>
      </c>
      <c r="G11" s="24">
        <f>'AFORO-Boy.-Calle 69B'!J25</f>
        <v>30</v>
      </c>
      <c r="J11" s="272"/>
      <c r="K11" s="273"/>
      <c r="L11" s="23" t="str">
        <f>C227</f>
        <v>9(1)</v>
      </c>
      <c r="M11" s="41">
        <f>IF($C$227&gt;0,SUM(D227:D242)," ")</f>
        <v>647</v>
      </c>
      <c r="N11" s="41">
        <f>IF($C$227&gt;0,SUM(E227:E242)," ")</f>
        <v>33</v>
      </c>
      <c r="O11" s="41">
        <f>IF($C$227&gt;0,SUM(F227:F242)," ")</f>
        <v>66</v>
      </c>
      <c r="P11" s="41">
        <f>IF($C$227&gt;0,SUM(G227:G242)," ")</f>
        <v>191</v>
      </c>
      <c r="Q11" s="41">
        <f>IF($C$227&gt;0,SUM(H227:H242)," ")</f>
        <v>0</v>
      </c>
      <c r="R11" s="42">
        <f t="shared" si="15"/>
        <v>1.8424125067631063</v>
      </c>
      <c r="S11" s="42">
        <f t="shared" si="15"/>
        <v>9.3971580715892594E-2</v>
      </c>
      <c r="T11" s="42">
        <f t="shared" si="15"/>
        <v>0.18794316143178519</v>
      </c>
      <c r="U11" s="42">
        <f t="shared" si="15"/>
        <v>0.54389611868895404</v>
      </c>
      <c r="V11" s="42">
        <f t="shared" si="15"/>
        <v>0</v>
      </c>
      <c r="W11" s="277"/>
      <c r="X11" s="3"/>
      <c r="Y11" s="3"/>
      <c r="Z11" s="90">
        <f t="shared" si="2"/>
        <v>700</v>
      </c>
      <c r="AA11" s="34">
        <f t="shared" si="3"/>
        <v>715</v>
      </c>
      <c r="AB11" s="35">
        <f t="shared" si="5"/>
        <v>1</v>
      </c>
      <c r="AC11" s="35">
        <f t="shared" si="4"/>
        <v>169</v>
      </c>
      <c r="AD11" s="35">
        <f t="shared" si="6"/>
        <v>74</v>
      </c>
      <c r="AE11" s="35">
        <f t="shared" si="7"/>
        <v>41</v>
      </c>
      <c r="AF11" s="91">
        <f t="shared" si="8"/>
        <v>38</v>
      </c>
      <c r="AG11" s="107"/>
      <c r="AH11" s="107">
        <f t="shared" si="11"/>
        <v>133</v>
      </c>
      <c r="AI11" s="107">
        <f t="shared" si="12"/>
        <v>90</v>
      </c>
      <c r="AJ11" s="107">
        <f t="shared" si="13"/>
        <v>43</v>
      </c>
      <c r="AK11" s="107">
        <f t="shared" si="14"/>
        <v>30</v>
      </c>
    </row>
    <row r="12" spans="1:37" x14ac:dyDescent="0.25">
      <c r="A12" s="18">
        <f>'AFORO-Boy.-Calle 69B'!C26</f>
        <v>715</v>
      </c>
      <c r="B12" s="14">
        <f>'AFORO-Boy.-Calle 69B'!D26</f>
        <v>730</v>
      </c>
      <c r="C12" s="23">
        <f>'AFORO-Boy.-Calle 69B'!F26</f>
        <v>1</v>
      </c>
      <c r="D12" s="23">
        <f>'AFORO-Boy.-Calle 69B'!G26</f>
        <v>81</v>
      </c>
      <c r="E12" s="23">
        <f>'AFORO-Boy.-Calle 69B'!H26</f>
        <v>93</v>
      </c>
      <c r="F12" s="23">
        <f>'AFORO-Boy.-Calle 69B'!I26</f>
        <v>49</v>
      </c>
      <c r="G12" s="24">
        <f>'AFORO-Boy.-Calle 69B'!J26</f>
        <v>21</v>
      </c>
      <c r="J12" s="272"/>
      <c r="K12" s="273"/>
      <c r="L12" s="23" t="str">
        <f>C287</f>
        <v>10(1)</v>
      </c>
      <c r="M12" s="41">
        <f>IF($C$287&gt;0,SUM(D287:D302))</f>
        <v>151</v>
      </c>
      <c r="N12" s="41">
        <f>IF($C$287&gt;0,SUM(E287:E302))</f>
        <v>7</v>
      </c>
      <c r="O12" s="41">
        <f>IF($C$287&gt;0,SUM(F287:F302))</f>
        <v>29</v>
      </c>
      <c r="P12" s="41">
        <f>IF($C$287&gt;0,SUM(G287:G302))</f>
        <v>26</v>
      </c>
      <c r="Q12" s="41">
        <f>IF($C$287&gt;0,SUM(H287:H302))</f>
        <v>0</v>
      </c>
      <c r="R12" s="42">
        <f t="shared" si="15"/>
        <v>0.42999117236666007</v>
      </c>
      <c r="S12" s="42">
        <f t="shared" si="15"/>
        <v>1.9933365606401458E-2</v>
      </c>
      <c r="T12" s="42">
        <f t="shared" si="15"/>
        <v>8.2581086083663185E-2</v>
      </c>
      <c r="U12" s="42">
        <f t="shared" si="15"/>
        <v>7.4038215109491129E-2</v>
      </c>
      <c r="V12" s="42">
        <f t="shared" si="15"/>
        <v>0</v>
      </c>
      <c r="W12" s="277"/>
      <c r="X12" s="3"/>
      <c r="Y12" s="3"/>
      <c r="Z12" s="90">
        <f t="shared" si="2"/>
        <v>715</v>
      </c>
      <c r="AA12" s="34">
        <f t="shared" si="3"/>
        <v>730</v>
      </c>
      <c r="AB12" s="35">
        <f t="shared" si="5"/>
        <v>1</v>
      </c>
      <c r="AC12" s="35">
        <f t="shared" si="4"/>
        <v>111</v>
      </c>
      <c r="AD12" s="35">
        <f t="shared" si="6"/>
        <v>99</v>
      </c>
      <c r="AE12" s="35">
        <f t="shared" si="7"/>
        <v>51</v>
      </c>
      <c r="AF12" s="91">
        <f t="shared" si="8"/>
        <v>25</v>
      </c>
      <c r="AG12" s="107"/>
      <c r="AH12" s="107">
        <f t="shared" si="11"/>
        <v>133</v>
      </c>
      <c r="AI12" s="107">
        <f t="shared" si="12"/>
        <v>90</v>
      </c>
      <c r="AJ12" s="107">
        <f t="shared" si="13"/>
        <v>43</v>
      </c>
      <c r="AK12" s="107">
        <f t="shared" si="14"/>
        <v>30</v>
      </c>
    </row>
    <row r="13" spans="1:37" ht="15.75" thickBot="1" x14ac:dyDescent="0.3">
      <c r="A13" s="18">
        <f>'AFORO-Boy.-Calle 69B'!C27</f>
        <v>730</v>
      </c>
      <c r="B13" s="14">
        <f>'AFORO-Boy.-Calle 69B'!D27</f>
        <v>745</v>
      </c>
      <c r="C13" s="23">
        <f>'AFORO-Boy.-Calle 69B'!F27</f>
        <v>1</v>
      </c>
      <c r="D13" s="23">
        <f>'AFORO-Boy.-Calle 69B'!G27</f>
        <v>95</v>
      </c>
      <c r="E13" s="23">
        <f>'AFORO-Boy.-Calle 69B'!H27</f>
        <v>92</v>
      </c>
      <c r="F13" s="23">
        <f>'AFORO-Boy.-Calle 69B'!I27</f>
        <v>36</v>
      </c>
      <c r="G13" s="24">
        <f>'AFORO-Boy.-Calle 69B'!J27</f>
        <v>26</v>
      </c>
      <c r="J13" s="43">
        <f>A3</f>
        <v>500</v>
      </c>
      <c r="K13" s="44">
        <f>B62</f>
        <v>2000</v>
      </c>
      <c r="L13" s="45"/>
      <c r="M13" s="46">
        <f>SUM(D3:D302)</f>
        <v>20428</v>
      </c>
      <c r="N13" s="46">
        <f>SUM(E3:E302)</f>
        <v>4291</v>
      </c>
      <c r="O13" s="46">
        <f>SUM(F3:F302)</f>
        <v>3869</v>
      </c>
      <c r="P13" s="46">
        <f>SUM(G3:G302)</f>
        <v>6529</v>
      </c>
      <c r="Q13" s="47">
        <f>SUM(M13:P13)</f>
        <v>35117</v>
      </c>
      <c r="R13" s="48">
        <f>M13/$Q13*100</f>
        <v>58.171256086795566</v>
      </c>
      <c r="S13" s="48">
        <f>N13/$Q13*100</f>
        <v>12.219153116724094</v>
      </c>
      <c r="T13" s="48">
        <f>O13/$Q13*100</f>
        <v>11.017455933023891</v>
      </c>
      <c r="U13" s="48">
        <f>P13/$Q13*100</f>
        <v>18.592134863456444</v>
      </c>
      <c r="V13" s="270">
        <f>Q13/$Q13*100</f>
        <v>100</v>
      </c>
      <c r="W13" s="271"/>
      <c r="X13" s="3"/>
      <c r="Y13" s="3"/>
      <c r="Z13" s="90">
        <f t="shared" si="2"/>
        <v>730</v>
      </c>
      <c r="AA13" s="34">
        <f t="shared" si="3"/>
        <v>745</v>
      </c>
      <c r="AB13" s="35">
        <f t="shared" si="5"/>
        <v>1</v>
      </c>
      <c r="AC13" s="35">
        <f t="shared" si="4"/>
        <v>121</v>
      </c>
      <c r="AD13" s="35">
        <f t="shared" si="6"/>
        <v>95</v>
      </c>
      <c r="AE13" s="35">
        <f t="shared" si="7"/>
        <v>41</v>
      </c>
      <c r="AF13" s="91">
        <f t="shared" si="8"/>
        <v>32</v>
      </c>
      <c r="AG13" s="107"/>
      <c r="AH13" s="107">
        <f t="shared" si="11"/>
        <v>133</v>
      </c>
      <c r="AI13" s="107">
        <f t="shared" si="12"/>
        <v>90</v>
      </c>
      <c r="AJ13" s="107">
        <f t="shared" si="13"/>
        <v>43</v>
      </c>
      <c r="AK13" s="107">
        <f t="shared" si="14"/>
        <v>30</v>
      </c>
    </row>
    <row r="14" spans="1:37" x14ac:dyDescent="0.25">
      <c r="A14" s="18">
        <f>'AFORO-Boy.-Calle 69B'!C28</f>
        <v>745</v>
      </c>
      <c r="B14" s="14">
        <f>'AFORO-Boy.-Calle 69B'!D28</f>
        <v>800</v>
      </c>
      <c r="C14" s="23">
        <f>'AFORO-Boy.-Calle 69B'!F28</f>
        <v>1</v>
      </c>
      <c r="D14" s="23">
        <f>'AFORO-Boy.-Calle 69B'!G28</f>
        <v>105</v>
      </c>
      <c r="E14" s="23">
        <f>'AFORO-Boy.-Calle 69B'!H28</f>
        <v>98</v>
      </c>
      <c r="F14" s="23">
        <f>'AFORO-Boy.-Calle 69B'!I28</f>
        <v>33</v>
      </c>
      <c r="G14" s="24">
        <f>'AFORO-Boy.-Calle 69B'!J28</f>
        <v>8</v>
      </c>
      <c r="X14" s="39"/>
      <c r="Y14" s="39"/>
      <c r="Z14" s="90">
        <f t="shared" si="2"/>
        <v>745</v>
      </c>
      <c r="AA14" s="34">
        <f t="shared" si="3"/>
        <v>800</v>
      </c>
      <c r="AB14" s="35">
        <f t="shared" si="5"/>
        <v>1</v>
      </c>
      <c r="AC14" s="35">
        <f t="shared" si="4"/>
        <v>143</v>
      </c>
      <c r="AD14" s="35">
        <f t="shared" si="6"/>
        <v>103</v>
      </c>
      <c r="AE14" s="35">
        <f t="shared" si="7"/>
        <v>36</v>
      </c>
      <c r="AF14" s="91">
        <f t="shared" si="8"/>
        <v>11</v>
      </c>
      <c r="AG14" s="107"/>
      <c r="AH14" s="107">
        <f t="shared" si="11"/>
        <v>133</v>
      </c>
      <c r="AI14" s="107">
        <f t="shared" si="12"/>
        <v>90</v>
      </c>
      <c r="AJ14" s="107">
        <f t="shared" si="13"/>
        <v>43</v>
      </c>
      <c r="AK14" s="107">
        <f t="shared" si="14"/>
        <v>30</v>
      </c>
    </row>
    <row r="15" spans="1:37" x14ac:dyDescent="0.25">
      <c r="A15" s="18">
        <f>'AFORO-Boy.-Calle 69B'!C29</f>
        <v>800</v>
      </c>
      <c r="B15" s="14">
        <f>'AFORO-Boy.-Calle 69B'!D29</f>
        <v>815</v>
      </c>
      <c r="C15" s="23">
        <f>'AFORO-Boy.-Calle 69B'!F29</f>
        <v>1</v>
      </c>
      <c r="D15" s="23">
        <f>'AFORO-Boy.-Calle 69B'!G29</f>
        <v>84</v>
      </c>
      <c r="E15" s="23">
        <f>'AFORO-Boy.-Calle 69B'!H29</f>
        <v>98</v>
      </c>
      <c r="F15" s="23">
        <f>'AFORO-Boy.-Calle 69B'!I29</f>
        <v>52</v>
      </c>
      <c r="G15" s="24">
        <f>'AFORO-Boy.-Calle 69B'!J29</f>
        <v>11</v>
      </c>
      <c r="Z15" s="90">
        <f t="shared" si="2"/>
        <v>800</v>
      </c>
      <c r="AA15" s="34">
        <f t="shared" si="3"/>
        <v>815</v>
      </c>
      <c r="AB15" s="35">
        <f t="shared" si="5"/>
        <v>1</v>
      </c>
      <c r="AC15" s="35">
        <f t="shared" si="4"/>
        <v>108</v>
      </c>
      <c r="AD15" s="35">
        <f t="shared" si="6"/>
        <v>102</v>
      </c>
      <c r="AE15" s="35">
        <f t="shared" si="7"/>
        <v>57</v>
      </c>
      <c r="AF15" s="91">
        <f t="shared" si="8"/>
        <v>27</v>
      </c>
      <c r="AG15" s="107"/>
      <c r="AH15" s="107">
        <f t="shared" si="11"/>
        <v>133</v>
      </c>
      <c r="AI15" s="107">
        <f t="shared" si="12"/>
        <v>90</v>
      </c>
      <c r="AJ15" s="107">
        <f t="shared" si="13"/>
        <v>43</v>
      </c>
      <c r="AK15" s="107">
        <f t="shared" si="14"/>
        <v>30</v>
      </c>
    </row>
    <row r="16" spans="1:37" x14ac:dyDescent="0.25">
      <c r="A16" s="18">
        <f>'AFORO-Boy.-Calle 69B'!C30</f>
        <v>815</v>
      </c>
      <c r="B16" s="14">
        <f>'AFORO-Boy.-Calle 69B'!D30</f>
        <v>830</v>
      </c>
      <c r="C16" s="23">
        <f>'AFORO-Boy.-Calle 69B'!F30</f>
        <v>1</v>
      </c>
      <c r="D16" s="23">
        <f>'AFORO-Boy.-Calle 69B'!G30</f>
        <v>71</v>
      </c>
      <c r="E16" s="23">
        <f>'AFORO-Boy.-Calle 69B'!H30</f>
        <v>54</v>
      </c>
      <c r="F16" s="23">
        <f>'AFORO-Boy.-Calle 69B'!I30</f>
        <v>46</v>
      </c>
      <c r="G16" s="24">
        <f>'AFORO-Boy.-Calle 69B'!J30</f>
        <v>27</v>
      </c>
      <c r="Z16" s="90">
        <f t="shared" si="2"/>
        <v>815</v>
      </c>
      <c r="AA16" s="34">
        <f t="shared" si="3"/>
        <v>830</v>
      </c>
      <c r="AB16" s="35">
        <f t="shared" si="5"/>
        <v>1</v>
      </c>
      <c r="AC16" s="35">
        <f t="shared" si="4"/>
        <v>125</v>
      </c>
      <c r="AD16" s="35">
        <f t="shared" si="6"/>
        <v>64</v>
      </c>
      <c r="AE16" s="35">
        <f t="shared" si="7"/>
        <v>49</v>
      </c>
      <c r="AF16" s="91">
        <f t="shared" si="8"/>
        <v>33</v>
      </c>
      <c r="AG16" s="107"/>
      <c r="AH16" s="107">
        <f t="shared" si="11"/>
        <v>133</v>
      </c>
      <c r="AI16" s="107">
        <f t="shared" si="12"/>
        <v>90</v>
      </c>
      <c r="AJ16" s="107">
        <f t="shared" si="13"/>
        <v>43</v>
      </c>
      <c r="AK16" s="107">
        <f t="shared" si="14"/>
        <v>30</v>
      </c>
    </row>
    <row r="17" spans="1:37" x14ac:dyDescent="0.25">
      <c r="A17" s="18">
        <f>'AFORO-Boy.-Calle 69B'!C31</f>
        <v>830</v>
      </c>
      <c r="B17" s="14">
        <f>'AFORO-Boy.-Calle 69B'!D31</f>
        <v>845</v>
      </c>
      <c r="C17" s="23">
        <f>'AFORO-Boy.-Calle 69B'!F31</f>
        <v>1</v>
      </c>
      <c r="D17" s="23">
        <f>'AFORO-Boy.-Calle 69B'!G31</f>
        <v>79</v>
      </c>
      <c r="E17" s="23">
        <f>'AFORO-Boy.-Calle 69B'!H31</f>
        <v>76</v>
      </c>
      <c r="F17" s="23">
        <f>'AFORO-Boy.-Calle 69B'!I31</f>
        <v>47</v>
      </c>
      <c r="G17" s="24">
        <f>'AFORO-Boy.-Calle 69B'!J31</f>
        <v>20</v>
      </c>
      <c r="Z17" s="90">
        <f t="shared" si="2"/>
        <v>830</v>
      </c>
      <c r="AA17" s="34">
        <f t="shared" si="3"/>
        <v>845</v>
      </c>
      <c r="AB17" s="35">
        <f t="shared" si="5"/>
        <v>1</v>
      </c>
      <c r="AC17" s="35">
        <f t="shared" si="4"/>
        <v>110</v>
      </c>
      <c r="AD17" s="35">
        <f t="shared" si="6"/>
        <v>78</v>
      </c>
      <c r="AE17" s="35">
        <f t="shared" si="7"/>
        <v>49</v>
      </c>
      <c r="AF17" s="91">
        <f t="shared" si="8"/>
        <v>29</v>
      </c>
      <c r="AG17" s="107"/>
      <c r="AH17" s="107">
        <f t="shared" si="11"/>
        <v>133</v>
      </c>
      <c r="AI17" s="107">
        <f t="shared" si="12"/>
        <v>90</v>
      </c>
      <c r="AJ17" s="107">
        <f t="shared" si="13"/>
        <v>43</v>
      </c>
      <c r="AK17" s="107">
        <f t="shared" si="14"/>
        <v>30</v>
      </c>
    </row>
    <row r="18" spans="1:37" x14ac:dyDescent="0.25">
      <c r="A18" s="18">
        <f>'AFORO-Boy.-Calle 69B'!C32</f>
        <v>845</v>
      </c>
      <c r="B18" s="14">
        <f>'AFORO-Boy.-Calle 69B'!D32</f>
        <v>900</v>
      </c>
      <c r="C18" s="23">
        <f>'AFORO-Boy.-Calle 69B'!F32</f>
        <v>1</v>
      </c>
      <c r="D18" s="23">
        <f>'AFORO-Boy.-Calle 69B'!G32</f>
        <v>72</v>
      </c>
      <c r="E18" s="23">
        <f>'AFORO-Boy.-Calle 69B'!H32</f>
        <v>89</v>
      </c>
      <c r="F18" s="23">
        <f>'AFORO-Boy.-Calle 69B'!I32</f>
        <v>22</v>
      </c>
      <c r="G18" s="24">
        <f>'AFORO-Boy.-Calle 69B'!J32</f>
        <v>10</v>
      </c>
      <c r="Z18" s="90">
        <f t="shared" si="2"/>
        <v>845</v>
      </c>
      <c r="AA18" s="34">
        <f t="shared" si="3"/>
        <v>900</v>
      </c>
      <c r="AB18" s="35">
        <f t="shared" si="5"/>
        <v>1</v>
      </c>
      <c r="AC18" s="35">
        <f t="shared" si="4"/>
        <v>134</v>
      </c>
      <c r="AD18" s="35">
        <f t="shared" si="6"/>
        <v>94</v>
      </c>
      <c r="AE18" s="35">
        <f t="shared" si="7"/>
        <v>29</v>
      </c>
      <c r="AF18" s="91">
        <f t="shared" si="8"/>
        <v>27</v>
      </c>
      <c r="AG18" s="107"/>
      <c r="AH18" s="107">
        <f t="shared" si="11"/>
        <v>133</v>
      </c>
      <c r="AI18" s="107">
        <f t="shared" si="12"/>
        <v>90</v>
      </c>
      <c r="AJ18" s="107">
        <f t="shared" si="13"/>
        <v>43</v>
      </c>
      <c r="AK18" s="107">
        <f t="shared" si="14"/>
        <v>30</v>
      </c>
    </row>
    <row r="19" spans="1:37" x14ac:dyDescent="0.25">
      <c r="A19" s="18">
        <f>'AFORO-Boy.-Calle 69B'!C33</f>
        <v>900</v>
      </c>
      <c r="B19" s="14">
        <f>'AFORO-Boy.-Calle 69B'!D33</f>
        <v>915</v>
      </c>
      <c r="C19" s="23">
        <f>'AFORO-Boy.-Calle 69B'!F33</f>
        <v>1</v>
      </c>
      <c r="D19" s="23">
        <f>'AFORO-Boy.-Calle 69B'!G33</f>
        <v>78</v>
      </c>
      <c r="E19" s="23">
        <f>'AFORO-Boy.-Calle 69B'!H33</f>
        <v>88</v>
      </c>
      <c r="F19" s="23">
        <f>'AFORO-Boy.-Calle 69B'!I33</f>
        <v>35</v>
      </c>
      <c r="G19" s="24">
        <f>'AFORO-Boy.-Calle 69B'!J33</f>
        <v>23</v>
      </c>
      <c r="Z19" s="90">
        <f t="shared" si="2"/>
        <v>900</v>
      </c>
      <c r="AA19" s="34">
        <f t="shared" si="3"/>
        <v>915</v>
      </c>
      <c r="AB19" s="35">
        <f t="shared" si="5"/>
        <v>1</v>
      </c>
      <c r="AC19" s="35">
        <f t="shared" si="4"/>
        <v>121</v>
      </c>
      <c r="AD19" s="35">
        <f t="shared" si="6"/>
        <v>91</v>
      </c>
      <c r="AE19" s="35">
        <f t="shared" si="7"/>
        <v>38</v>
      </c>
      <c r="AF19" s="91">
        <f t="shared" si="8"/>
        <v>33</v>
      </c>
      <c r="AG19" s="107"/>
      <c r="AH19" s="107">
        <f t="shared" si="11"/>
        <v>133</v>
      </c>
      <c r="AI19" s="107">
        <f t="shared" si="12"/>
        <v>90</v>
      </c>
      <c r="AJ19" s="107">
        <f t="shared" si="13"/>
        <v>43</v>
      </c>
      <c r="AK19" s="107">
        <f t="shared" si="14"/>
        <v>30</v>
      </c>
    </row>
    <row r="20" spans="1:37" x14ac:dyDescent="0.25">
      <c r="A20" s="18">
        <f>'AFORO-Boy.-Calle 69B'!C34</f>
        <v>915</v>
      </c>
      <c r="B20" s="14">
        <f>'AFORO-Boy.-Calle 69B'!D34</f>
        <v>930</v>
      </c>
      <c r="C20" s="23">
        <f>'AFORO-Boy.-Calle 69B'!F34</f>
        <v>1</v>
      </c>
      <c r="D20" s="23">
        <f>'AFORO-Boy.-Calle 69B'!G34</f>
        <v>109</v>
      </c>
      <c r="E20" s="23">
        <f>'AFORO-Boy.-Calle 69B'!H34</f>
        <v>73</v>
      </c>
      <c r="F20" s="23">
        <f>'AFORO-Boy.-Calle 69B'!I34</f>
        <v>36</v>
      </c>
      <c r="G20" s="24">
        <f>'AFORO-Boy.-Calle 69B'!J34</f>
        <v>14</v>
      </c>
      <c r="Z20" s="90">
        <f t="shared" si="2"/>
        <v>915</v>
      </c>
      <c r="AA20" s="34">
        <f t="shared" si="3"/>
        <v>930</v>
      </c>
      <c r="AB20" s="35">
        <f t="shared" si="5"/>
        <v>1</v>
      </c>
      <c r="AC20" s="35">
        <f t="shared" si="4"/>
        <v>123</v>
      </c>
      <c r="AD20" s="35">
        <f t="shared" si="6"/>
        <v>75</v>
      </c>
      <c r="AE20" s="35">
        <f t="shared" si="7"/>
        <v>40</v>
      </c>
      <c r="AF20" s="91">
        <f t="shared" si="8"/>
        <v>31</v>
      </c>
      <c r="AG20" s="107"/>
      <c r="AH20" s="107">
        <f t="shared" si="11"/>
        <v>133</v>
      </c>
      <c r="AI20" s="107">
        <f t="shared" si="12"/>
        <v>90</v>
      </c>
      <c r="AJ20" s="107">
        <f t="shared" si="13"/>
        <v>43</v>
      </c>
      <c r="AK20" s="107">
        <f t="shared" si="14"/>
        <v>30</v>
      </c>
    </row>
    <row r="21" spans="1:37" x14ac:dyDescent="0.25">
      <c r="A21" s="18">
        <f>'AFORO-Boy.-Calle 69B'!C35</f>
        <v>930</v>
      </c>
      <c r="B21" s="14">
        <f>'AFORO-Boy.-Calle 69B'!D35</f>
        <v>945</v>
      </c>
      <c r="C21" s="23">
        <f>'AFORO-Boy.-Calle 69B'!F35</f>
        <v>1</v>
      </c>
      <c r="D21" s="23">
        <f>'AFORO-Boy.-Calle 69B'!G35</f>
        <v>68</v>
      </c>
      <c r="E21" s="23">
        <f>'AFORO-Boy.-Calle 69B'!H35</f>
        <v>95</v>
      </c>
      <c r="F21" s="23">
        <f>'AFORO-Boy.-Calle 69B'!I35</f>
        <v>24</v>
      </c>
      <c r="G21" s="24">
        <f>'AFORO-Boy.-Calle 69B'!J35</f>
        <v>22</v>
      </c>
      <c r="Z21" s="90">
        <f t="shared" si="2"/>
        <v>930</v>
      </c>
      <c r="AA21" s="34">
        <f t="shared" si="3"/>
        <v>945</v>
      </c>
      <c r="AB21" s="35">
        <f t="shared" si="5"/>
        <v>1</v>
      </c>
      <c r="AC21" s="35">
        <f t="shared" si="4"/>
        <v>120</v>
      </c>
      <c r="AD21" s="35">
        <f t="shared" si="6"/>
        <v>98</v>
      </c>
      <c r="AE21" s="35">
        <f t="shared" si="7"/>
        <v>29</v>
      </c>
      <c r="AF21" s="91">
        <f t="shared" si="8"/>
        <v>36</v>
      </c>
      <c r="AG21" s="107"/>
      <c r="AH21" s="107">
        <f t="shared" si="11"/>
        <v>133</v>
      </c>
      <c r="AI21" s="107">
        <f t="shared" si="12"/>
        <v>90</v>
      </c>
      <c r="AJ21" s="107">
        <f t="shared" si="13"/>
        <v>43</v>
      </c>
      <c r="AK21" s="107">
        <f t="shared" si="14"/>
        <v>30</v>
      </c>
    </row>
    <row r="22" spans="1:37" x14ac:dyDescent="0.25">
      <c r="A22" s="18">
        <f>'AFORO-Boy.-Calle 69B'!C36</f>
        <v>945</v>
      </c>
      <c r="B22" s="14">
        <f>'AFORO-Boy.-Calle 69B'!D36</f>
        <v>1000</v>
      </c>
      <c r="C22" s="23">
        <f>'AFORO-Boy.-Calle 69B'!F36</f>
        <v>1</v>
      </c>
      <c r="D22" s="23">
        <f>'AFORO-Boy.-Calle 69B'!G36</f>
        <v>89</v>
      </c>
      <c r="E22" s="23">
        <f>'AFORO-Boy.-Calle 69B'!H36</f>
        <v>80</v>
      </c>
      <c r="F22" s="23">
        <f>'AFORO-Boy.-Calle 69B'!I36</f>
        <v>20</v>
      </c>
      <c r="G22" s="24">
        <f>'AFORO-Boy.-Calle 69B'!J36</f>
        <v>29</v>
      </c>
      <c r="Z22" s="90">
        <f t="shared" si="2"/>
        <v>945</v>
      </c>
      <c r="AA22" s="34">
        <f t="shared" si="3"/>
        <v>1000</v>
      </c>
      <c r="AB22" s="35">
        <f t="shared" si="5"/>
        <v>1</v>
      </c>
      <c r="AC22" s="35">
        <f t="shared" si="4"/>
        <v>155</v>
      </c>
      <c r="AD22" s="35">
        <f t="shared" si="6"/>
        <v>82</v>
      </c>
      <c r="AE22" s="35">
        <f t="shared" si="7"/>
        <v>26</v>
      </c>
      <c r="AF22" s="91">
        <f t="shared" si="8"/>
        <v>40</v>
      </c>
      <c r="AG22" s="107"/>
      <c r="AH22" s="107">
        <f t="shared" si="11"/>
        <v>133</v>
      </c>
      <c r="AI22" s="107">
        <f t="shared" si="12"/>
        <v>90</v>
      </c>
      <c r="AJ22" s="107">
        <f t="shared" si="13"/>
        <v>43</v>
      </c>
      <c r="AK22" s="107">
        <f t="shared" si="14"/>
        <v>30</v>
      </c>
    </row>
    <row r="23" spans="1:37" x14ac:dyDescent="0.25">
      <c r="A23" s="18">
        <f>'AFORO-Boy.-Calle 69B'!C37</f>
        <v>1000</v>
      </c>
      <c r="B23" s="14">
        <f>'AFORO-Boy.-Calle 69B'!D37</f>
        <v>1015</v>
      </c>
      <c r="C23" s="23">
        <f>'AFORO-Boy.-Calle 69B'!F37</f>
        <v>1</v>
      </c>
      <c r="D23" s="23">
        <f>'AFORO-Boy.-Calle 69B'!G37</f>
        <v>85</v>
      </c>
      <c r="E23" s="23">
        <f>'AFORO-Boy.-Calle 69B'!H37</f>
        <v>73</v>
      </c>
      <c r="F23" s="23">
        <f>'AFORO-Boy.-Calle 69B'!I37</f>
        <v>43</v>
      </c>
      <c r="G23" s="24">
        <f>'AFORO-Boy.-Calle 69B'!J37</f>
        <v>13</v>
      </c>
      <c r="Z23" s="90">
        <f t="shared" si="2"/>
        <v>1000</v>
      </c>
      <c r="AA23" s="34">
        <f t="shared" si="3"/>
        <v>1015</v>
      </c>
      <c r="AB23" s="35">
        <f t="shared" si="5"/>
        <v>1</v>
      </c>
      <c r="AC23" s="35">
        <f t="shared" si="4"/>
        <v>143</v>
      </c>
      <c r="AD23" s="35">
        <f t="shared" si="6"/>
        <v>76</v>
      </c>
      <c r="AE23" s="35">
        <f t="shared" si="7"/>
        <v>46</v>
      </c>
      <c r="AF23" s="91">
        <f t="shared" si="8"/>
        <v>33</v>
      </c>
      <c r="AG23" s="107"/>
      <c r="AH23" s="107"/>
      <c r="AI23" s="107"/>
      <c r="AJ23" s="107"/>
      <c r="AK23" s="107"/>
    </row>
    <row r="24" spans="1:37" x14ac:dyDescent="0.25">
      <c r="A24" s="18">
        <f>'AFORO-Boy.-Calle 69B'!C38</f>
        <v>1015</v>
      </c>
      <c r="B24" s="14">
        <f>'AFORO-Boy.-Calle 69B'!D38</f>
        <v>1030</v>
      </c>
      <c r="C24" s="23">
        <f>'AFORO-Boy.-Calle 69B'!F38</f>
        <v>1</v>
      </c>
      <c r="D24" s="23">
        <f>'AFORO-Boy.-Calle 69B'!G38</f>
        <v>72</v>
      </c>
      <c r="E24" s="23">
        <f>'AFORO-Boy.-Calle 69B'!H38</f>
        <v>112</v>
      </c>
      <c r="F24" s="23">
        <f>'AFORO-Boy.-Calle 69B'!I38</f>
        <v>54</v>
      </c>
      <c r="G24" s="24">
        <f>'AFORO-Boy.-Calle 69B'!J38</f>
        <v>9</v>
      </c>
      <c r="Z24" s="90">
        <f t="shared" si="2"/>
        <v>1015</v>
      </c>
      <c r="AA24" s="34">
        <f t="shared" si="3"/>
        <v>1030</v>
      </c>
      <c r="AB24" s="35">
        <f t="shared" si="5"/>
        <v>1</v>
      </c>
      <c r="AC24" s="35">
        <f t="shared" si="4"/>
        <v>105</v>
      </c>
      <c r="AD24" s="35">
        <f t="shared" si="6"/>
        <v>115</v>
      </c>
      <c r="AE24" s="35">
        <f t="shared" si="7"/>
        <v>58</v>
      </c>
      <c r="AF24" s="91">
        <f t="shared" si="8"/>
        <v>21</v>
      </c>
      <c r="AG24" s="107"/>
      <c r="AH24" s="107"/>
      <c r="AI24" s="107"/>
      <c r="AJ24" s="107"/>
      <c r="AK24" s="107"/>
    </row>
    <row r="25" spans="1:37" x14ac:dyDescent="0.25">
      <c r="A25" s="18">
        <f>'AFORO-Boy.-Calle 69B'!C39</f>
        <v>1030</v>
      </c>
      <c r="B25" s="14">
        <f>'AFORO-Boy.-Calle 69B'!D39</f>
        <v>1045</v>
      </c>
      <c r="C25" s="23">
        <f>'AFORO-Boy.-Calle 69B'!F39</f>
        <v>1</v>
      </c>
      <c r="D25" s="23">
        <f>'AFORO-Boy.-Calle 69B'!G39</f>
        <v>59</v>
      </c>
      <c r="E25" s="23">
        <f>'AFORO-Boy.-Calle 69B'!H39</f>
        <v>80</v>
      </c>
      <c r="F25" s="23">
        <f>'AFORO-Boy.-Calle 69B'!I39</f>
        <v>75</v>
      </c>
      <c r="G25" s="24">
        <f>'AFORO-Boy.-Calle 69B'!J39</f>
        <v>16</v>
      </c>
      <c r="Z25" s="90">
        <f t="shared" si="2"/>
        <v>1030</v>
      </c>
      <c r="AA25" s="34">
        <f t="shared" si="3"/>
        <v>1045</v>
      </c>
      <c r="AB25" s="35">
        <f t="shared" si="5"/>
        <v>1</v>
      </c>
      <c r="AC25" s="35">
        <f t="shared" si="4"/>
        <v>113</v>
      </c>
      <c r="AD25" s="35">
        <f t="shared" si="6"/>
        <v>85</v>
      </c>
      <c r="AE25" s="35">
        <f t="shared" si="7"/>
        <v>78</v>
      </c>
      <c r="AF25" s="91">
        <f t="shared" si="8"/>
        <v>21</v>
      </c>
      <c r="AG25" s="107"/>
      <c r="AH25" s="107"/>
      <c r="AI25" s="107"/>
      <c r="AJ25" s="107"/>
      <c r="AK25" s="107"/>
    </row>
    <row r="26" spans="1:37" x14ac:dyDescent="0.25">
      <c r="A26" s="18">
        <f>'AFORO-Boy.-Calle 69B'!C40</f>
        <v>1045</v>
      </c>
      <c r="B26" s="14">
        <f>'AFORO-Boy.-Calle 69B'!D40</f>
        <v>1100</v>
      </c>
      <c r="C26" s="23">
        <f>'AFORO-Boy.-Calle 69B'!F40</f>
        <v>1</v>
      </c>
      <c r="D26" s="23">
        <f>'AFORO-Boy.-Calle 69B'!G40</f>
        <v>67</v>
      </c>
      <c r="E26" s="23">
        <f>'AFORO-Boy.-Calle 69B'!H40</f>
        <v>94</v>
      </c>
      <c r="F26" s="23">
        <f>'AFORO-Boy.-Calle 69B'!I40</f>
        <v>59</v>
      </c>
      <c r="G26" s="24">
        <f>'AFORO-Boy.-Calle 69B'!J40</f>
        <v>13</v>
      </c>
      <c r="Z26" s="90">
        <f t="shared" si="2"/>
        <v>1045</v>
      </c>
      <c r="AA26" s="34">
        <f t="shared" si="3"/>
        <v>1100</v>
      </c>
      <c r="AB26" s="35">
        <f t="shared" si="5"/>
        <v>1</v>
      </c>
      <c r="AC26" s="35">
        <f t="shared" si="4"/>
        <v>121</v>
      </c>
      <c r="AD26" s="35">
        <f t="shared" si="6"/>
        <v>98</v>
      </c>
      <c r="AE26" s="35">
        <f t="shared" si="7"/>
        <v>66</v>
      </c>
      <c r="AF26" s="91">
        <f t="shared" si="8"/>
        <v>24</v>
      </c>
      <c r="AG26" s="107"/>
      <c r="AH26" s="107"/>
      <c r="AI26" s="107"/>
      <c r="AJ26" s="107"/>
      <c r="AK26" s="107"/>
    </row>
    <row r="27" spans="1:37" x14ac:dyDescent="0.25">
      <c r="A27" s="18">
        <f>'AFORO-Boy.-Calle 69B'!C41</f>
        <v>1100</v>
      </c>
      <c r="B27" s="14">
        <f>'AFORO-Boy.-Calle 69B'!D41</f>
        <v>1115</v>
      </c>
      <c r="C27" s="23">
        <f>'AFORO-Boy.-Calle 69B'!F41</f>
        <v>1</v>
      </c>
      <c r="D27" s="23">
        <f>'AFORO-Boy.-Calle 69B'!G41</f>
        <v>73</v>
      </c>
      <c r="E27" s="23">
        <f>'AFORO-Boy.-Calle 69B'!H41</f>
        <v>87</v>
      </c>
      <c r="F27" s="23">
        <f>'AFORO-Boy.-Calle 69B'!I41</f>
        <v>73</v>
      </c>
      <c r="G27" s="24">
        <f>'AFORO-Boy.-Calle 69B'!J41</f>
        <v>22</v>
      </c>
      <c r="Z27" s="90">
        <f t="shared" si="2"/>
        <v>1100</v>
      </c>
      <c r="AA27" s="34">
        <f t="shared" si="3"/>
        <v>1115</v>
      </c>
      <c r="AB27" s="35">
        <f t="shared" si="5"/>
        <v>1</v>
      </c>
      <c r="AC27" s="35">
        <f t="shared" si="4"/>
        <v>117</v>
      </c>
      <c r="AD27" s="35">
        <f t="shared" si="6"/>
        <v>89</v>
      </c>
      <c r="AE27" s="35">
        <f t="shared" si="7"/>
        <v>78</v>
      </c>
      <c r="AF27" s="91">
        <f t="shared" si="8"/>
        <v>39</v>
      </c>
      <c r="AG27" s="107"/>
      <c r="AH27" s="107"/>
      <c r="AI27" s="107"/>
      <c r="AJ27" s="107"/>
      <c r="AK27" s="107"/>
    </row>
    <row r="28" spans="1:37" x14ac:dyDescent="0.25">
      <c r="A28" s="18">
        <f>'AFORO-Boy.-Calle 69B'!C42</f>
        <v>1115</v>
      </c>
      <c r="B28" s="14">
        <f>'AFORO-Boy.-Calle 69B'!D42</f>
        <v>1130</v>
      </c>
      <c r="C28" s="23">
        <f>'AFORO-Boy.-Calle 69B'!F42</f>
        <v>1</v>
      </c>
      <c r="D28" s="23">
        <f>'AFORO-Boy.-Calle 69B'!G42</f>
        <v>90</v>
      </c>
      <c r="E28" s="23">
        <f>'AFORO-Boy.-Calle 69B'!H42</f>
        <v>87</v>
      </c>
      <c r="F28" s="23">
        <f>'AFORO-Boy.-Calle 69B'!I42</f>
        <v>61</v>
      </c>
      <c r="G28" s="24">
        <f>'AFORO-Boy.-Calle 69B'!J42</f>
        <v>13</v>
      </c>
      <c r="Z28" s="90">
        <f t="shared" si="2"/>
        <v>1115</v>
      </c>
      <c r="AA28" s="34">
        <f t="shared" si="3"/>
        <v>1130</v>
      </c>
      <c r="AB28" s="35">
        <f t="shared" si="5"/>
        <v>1</v>
      </c>
      <c r="AC28" s="35">
        <f t="shared" si="4"/>
        <v>119</v>
      </c>
      <c r="AD28" s="35">
        <f t="shared" si="6"/>
        <v>89</v>
      </c>
      <c r="AE28" s="35">
        <f t="shared" si="7"/>
        <v>64</v>
      </c>
      <c r="AF28" s="91">
        <f t="shared" si="8"/>
        <v>24</v>
      </c>
      <c r="AG28" s="107"/>
      <c r="AH28" s="107"/>
      <c r="AI28" s="107"/>
      <c r="AJ28" s="107"/>
      <c r="AK28" s="107"/>
    </row>
    <row r="29" spans="1:37" x14ac:dyDescent="0.25">
      <c r="A29" s="18">
        <f>'AFORO-Boy.-Calle 69B'!C43</f>
        <v>1130</v>
      </c>
      <c r="B29" s="14">
        <f>'AFORO-Boy.-Calle 69B'!D43</f>
        <v>1145</v>
      </c>
      <c r="C29" s="23">
        <f>'AFORO-Boy.-Calle 69B'!F43</f>
        <v>1</v>
      </c>
      <c r="D29" s="23">
        <f>'AFORO-Boy.-Calle 69B'!G43</f>
        <v>57</v>
      </c>
      <c r="E29" s="23">
        <f>'AFORO-Boy.-Calle 69B'!H43</f>
        <v>52</v>
      </c>
      <c r="F29" s="23">
        <f>'AFORO-Boy.-Calle 69B'!I43</f>
        <v>54</v>
      </c>
      <c r="G29" s="24">
        <f>'AFORO-Boy.-Calle 69B'!J43</f>
        <v>26</v>
      </c>
      <c r="Z29" s="90">
        <f t="shared" si="2"/>
        <v>1130</v>
      </c>
      <c r="AA29" s="34">
        <f t="shared" si="3"/>
        <v>1145</v>
      </c>
      <c r="AB29" s="35">
        <f t="shared" si="5"/>
        <v>1</v>
      </c>
      <c r="AC29" s="35">
        <f t="shared" si="4"/>
        <v>135</v>
      </c>
      <c r="AD29" s="35">
        <f t="shared" si="6"/>
        <v>54</v>
      </c>
      <c r="AE29" s="35">
        <f t="shared" si="7"/>
        <v>61</v>
      </c>
      <c r="AF29" s="91">
        <f t="shared" si="8"/>
        <v>30</v>
      </c>
      <c r="AG29" s="107"/>
      <c r="AH29" s="107"/>
      <c r="AI29" s="107"/>
      <c r="AJ29" s="107"/>
      <c r="AK29" s="107"/>
    </row>
    <row r="30" spans="1:37" x14ac:dyDescent="0.25">
      <c r="A30" s="18">
        <f>'AFORO-Boy.-Calle 69B'!C44</f>
        <v>1145</v>
      </c>
      <c r="B30" s="14">
        <f>'AFORO-Boy.-Calle 69B'!D44</f>
        <v>1200</v>
      </c>
      <c r="C30" s="23">
        <f>'AFORO-Boy.-Calle 69B'!F44</f>
        <v>1</v>
      </c>
      <c r="D30" s="23">
        <f>'AFORO-Boy.-Calle 69B'!G44</f>
        <v>75</v>
      </c>
      <c r="E30" s="23">
        <f>'AFORO-Boy.-Calle 69B'!H44</f>
        <v>75</v>
      </c>
      <c r="F30" s="23">
        <f>'AFORO-Boy.-Calle 69B'!I44</f>
        <v>95</v>
      </c>
      <c r="G30" s="24">
        <f>'AFORO-Boy.-Calle 69B'!J44</f>
        <v>13</v>
      </c>
      <c r="Z30" s="90">
        <f t="shared" si="2"/>
        <v>1145</v>
      </c>
      <c r="AA30" s="34">
        <f t="shared" si="3"/>
        <v>1200</v>
      </c>
      <c r="AB30" s="35">
        <f t="shared" si="5"/>
        <v>1</v>
      </c>
      <c r="AC30" s="35">
        <f t="shared" si="4"/>
        <v>95</v>
      </c>
      <c r="AD30" s="35">
        <f t="shared" si="6"/>
        <v>76</v>
      </c>
      <c r="AE30" s="35">
        <f t="shared" si="7"/>
        <v>101</v>
      </c>
      <c r="AF30" s="91">
        <f t="shared" si="8"/>
        <v>20</v>
      </c>
      <c r="AG30" s="107"/>
      <c r="AH30" s="107"/>
      <c r="AI30" s="107"/>
      <c r="AJ30" s="107"/>
      <c r="AK30" s="107"/>
    </row>
    <row r="31" spans="1:37" x14ac:dyDescent="0.25">
      <c r="A31" s="18">
        <f>'AFORO-Boy.-Calle 69B'!C45</f>
        <v>1200</v>
      </c>
      <c r="B31" s="14">
        <f>'AFORO-Boy.-Calle 69B'!D45</f>
        <v>1215</v>
      </c>
      <c r="C31" s="23">
        <f>'AFORO-Boy.-Calle 69B'!F45</f>
        <v>1</v>
      </c>
      <c r="D31" s="23">
        <f>'AFORO-Boy.-Calle 69B'!G45</f>
        <v>73</v>
      </c>
      <c r="E31" s="23">
        <f>'AFORO-Boy.-Calle 69B'!H45</f>
        <v>67</v>
      </c>
      <c r="F31" s="23">
        <f>'AFORO-Boy.-Calle 69B'!I45</f>
        <v>58</v>
      </c>
      <c r="G31" s="24">
        <f>'AFORO-Boy.-Calle 69B'!J45</f>
        <v>26</v>
      </c>
      <c r="Z31" s="90">
        <f t="shared" si="2"/>
        <v>1200</v>
      </c>
      <c r="AA31" s="34">
        <f t="shared" si="3"/>
        <v>1215</v>
      </c>
      <c r="AB31" s="35">
        <f t="shared" si="5"/>
        <v>1</v>
      </c>
      <c r="AC31" s="35">
        <f t="shared" si="4"/>
        <v>128</v>
      </c>
      <c r="AD31" s="35">
        <f t="shared" si="6"/>
        <v>68</v>
      </c>
      <c r="AE31" s="35">
        <f t="shared" si="7"/>
        <v>64</v>
      </c>
      <c r="AF31" s="91">
        <f t="shared" si="8"/>
        <v>32</v>
      </c>
      <c r="AG31" s="107"/>
      <c r="AH31" s="107"/>
      <c r="AI31" s="107"/>
      <c r="AJ31" s="107"/>
      <c r="AK31" s="107"/>
    </row>
    <row r="32" spans="1:37" x14ac:dyDescent="0.25">
      <c r="A32" s="18">
        <f>'AFORO-Boy.-Calle 69B'!C46</f>
        <v>1215</v>
      </c>
      <c r="B32" s="14">
        <f>'AFORO-Boy.-Calle 69B'!D46</f>
        <v>1230</v>
      </c>
      <c r="C32" s="23">
        <f>'AFORO-Boy.-Calle 69B'!F46</f>
        <v>1</v>
      </c>
      <c r="D32" s="23">
        <f>'AFORO-Boy.-Calle 69B'!G46</f>
        <v>78</v>
      </c>
      <c r="E32" s="23">
        <f>'AFORO-Boy.-Calle 69B'!H46</f>
        <v>78</v>
      </c>
      <c r="F32" s="23">
        <f>'AFORO-Boy.-Calle 69B'!I46</f>
        <v>43</v>
      </c>
      <c r="G32" s="24">
        <f>'AFORO-Boy.-Calle 69B'!J46</f>
        <v>5</v>
      </c>
      <c r="Z32" s="90">
        <f t="shared" si="2"/>
        <v>1215</v>
      </c>
      <c r="AA32" s="34">
        <f t="shared" si="3"/>
        <v>1230</v>
      </c>
      <c r="AB32" s="35">
        <f t="shared" si="5"/>
        <v>1</v>
      </c>
      <c r="AC32" s="35">
        <f t="shared" si="4"/>
        <v>137</v>
      </c>
      <c r="AD32" s="35">
        <f t="shared" si="6"/>
        <v>79</v>
      </c>
      <c r="AE32" s="35">
        <f t="shared" si="7"/>
        <v>51</v>
      </c>
      <c r="AF32" s="91">
        <f t="shared" si="8"/>
        <v>11</v>
      </c>
      <c r="AG32" s="107"/>
      <c r="AH32" s="107"/>
      <c r="AI32" s="107"/>
      <c r="AJ32" s="107"/>
      <c r="AK32" s="107"/>
    </row>
    <row r="33" spans="1:37" x14ac:dyDescent="0.25">
      <c r="A33" s="18">
        <f>'AFORO-Boy.-Calle 69B'!C47</f>
        <v>1230</v>
      </c>
      <c r="B33" s="14">
        <f>'AFORO-Boy.-Calle 69B'!D47</f>
        <v>1245</v>
      </c>
      <c r="C33" s="23">
        <f>'AFORO-Boy.-Calle 69B'!F47</f>
        <v>1</v>
      </c>
      <c r="D33" s="23">
        <f>'AFORO-Boy.-Calle 69B'!G47</f>
        <v>69</v>
      </c>
      <c r="E33" s="23">
        <f>'AFORO-Boy.-Calle 69B'!H47</f>
        <v>76</v>
      </c>
      <c r="F33" s="23">
        <f>'AFORO-Boy.-Calle 69B'!I47</f>
        <v>44</v>
      </c>
      <c r="G33" s="24">
        <f>'AFORO-Boy.-Calle 69B'!J47</f>
        <v>9</v>
      </c>
      <c r="Z33" s="90">
        <f t="shared" si="2"/>
        <v>1230</v>
      </c>
      <c r="AA33" s="34">
        <f t="shared" si="3"/>
        <v>1245</v>
      </c>
      <c r="AB33" s="35">
        <f t="shared" si="5"/>
        <v>1</v>
      </c>
      <c r="AC33" s="35">
        <f t="shared" si="4"/>
        <v>129</v>
      </c>
      <c r="AD33" s="35">
        <f t="shared" si="6"/>
        <v>78</v>
      </c>
      <c r="AE33" s="35">
        <f t="shared" si="7"/>
        <v>52</v>
      </c>
      <c r="AF33" s="91">
        <f t="shared" si="8"/>
        <v>20</v>
      </c>
      <c r="AG33" s="107"/>
      <c r="AH33" s="107"/>
      <c r="AI33" s="107"/>
      <c r="AJ33" s="107"/>
      <c r="AK33" s="107"/>
    </row>
    <row r="34" spans="1:37" x14ac:dyDescent="0.25">
      <c r="A34" s="18">
        <f>'AFORO-Boy.-Calle 69B'!C48</f>
        <v>1245</v>
      </c>
      <c r="B34" s="14">
        <f>'AFORO-Boy.-Calle 69B'!D48</f>
        <v>1300</v>
      </c>
      <c r="C34" s="23">
        <f>'AFORO-Boy.-Calle 69B'!F48</f>
        <v>1</v>
      </c>
      <c r="D34" s="23">
        <f>'AFORO-Boy.-Calle 69B'!G48</f>
        <v>66</v>
      </c>
      <c r="E34" s="23">
        <f>'AFORO-Boy.-Calle 69B'!H48</f>
        <v>82</v>
      </c>
      <c r="F34" s="23">
        <f>'AFORO-Boy.-Calle 69B'!I48</f>
        <v>76</v>
      </c>
      <c r="G34" s="24">
        <f>'AFORO-Boy.-Calle 69B'!J48</f>
        <v>16</v>
      </c>
      <c r="Z34" s="90">
        <f t="shared" si="2"/>
        <v>1245</v>
      </c>
      <c r="AA34" s="34">
        <f t="shared" si="3"/>
        <v>1300</v>
      </c>
      <c r="AB34" s="35">
        <f t="shared" si="5"/>
        <v>1</v>
      </c>
      <c r="AC34" s="35">
        <f t="shared" si="4"/>
        <v>129</v>
      </c>
      <c r="AD34" s="35">
        <f t="shared" si="6"/>
        <v>85</v>
      </c>
      <c r="AE34" s="35">
        <f t="shared" si="7"/>
        <v>84</v>
      </c>
      <c r="AF34" s="91">
        <f t="shared" si="8"/>
        <v>24</v>
      </c>
      <c r="AG34" s="107"/>
      <c r="AH34" s="107"/>
      <c r="AI34" s="107"/>
      <c r="AJ34" s="107"/>
      <c r="AK34" s="107"/>
    </row>
    <row r="35" spans="1:37" x14ac:dyDescent="0.25">
      <c r="A35" s="18">
        <f>'AFORO-Boy.-Calle 69B'!C49</f>
        <v>1300</v>
      </c>
      <c r="B35" s="14">
        <f>'AFORO-Boy.-Calle 69B'!D49</f>
        <v>1315</v>
      </c>
      <c r="C35" s="23">
        <f>'AFORO-Boy.-Calle 69B'!F49</f>
        <v>1</v>
      </c>
      <c r="D35" s="23">
        <f>'AFORO-Boy.-Calle 69B'!G49</f>
        <v>35</v>
      </c>
      <c r="E35" s="23">
        <f>'AFORO-Boy.-Calle 69B'!H49</f>
        <v>54</v>
      </c>
      <c r="F35" s="23">
        <f>'AFORO-Boy.-Calle 69B'!I49</f>
        <v>60</v>
      </c>
      <c r="G35" s="24">
        <f>'AFORO-Boy.-Calle 69B'!J49</f>
        <v>8</v>
      </c>
      <c r="Z35" s="90">
        <f t="shared" ref="Z35:Z66" si="16">A95</f>
        <v>1300</v>
      </c>
      <c r="AA35" s="34">
        <f t="shared" ref="AA35:AA66" si="17">B95</f>
        <v>1315</v>
      </c>
      <c r="AB35" s="35">
        <f t="shared" si="5"/>
        <v>1</v>
      </c>
      <c r="AC35" s="35">
        <f t="shared" ref="AC35:AC62" si="18">D35+D215</f>
        <v>60</v>
      </c>
      <c r="AD35" s="35">
        <f t="shared" si="6"/>
        <v>58</v>
      </c>
      <c r="AE35" s="35">
        <f t="shared" si="7"/>
        <v>79</v>
      </c>
      <c r="AF35" s="91">
        <f t="shared" si="8"/>
        <v>18</v>
      </c>
      <c r="AG35" s="107"/>
      <c r="AH35" s="107"/>
      <c r="AI35" s="107"/>
      <c r="AJ35" s="107"/>
      <c r="AK35" s="107"/>
    </row>
    <row r="36" spans="1:37" x14ac:dyDescent="0.25">
      <c r="A36" s="18">
        <f>'AFORO-Boy.-Calle 69B'!C50</f>
        <v>1315</v>
      </c>
      <c r="B36" s="14">
        <f>'AFORO-Boy.-Calle 69B'!D50</f>
        <v>1330</v>
      </c>
      <c r="C36" s="23">
        <f>'AFORO-Boy.-Calle 69B'!F50</f>
        <v>1</v>
      </c>
      <c r="D36" s="23">
        <f>'AFORO-Boy.-Calle 69B'!G50</f>
        <v>41</v>
      </c>
      <c r="E36" s="23">
        <f>'AFORO-Boy.-Calle 69B'!H50</f>
        <v>37</v>
      </c>
      <c r="F36" s="23">
        <f>'AFORO-Boy.-Calle 69B'!I50</f>
        <v>33</v>
      </c>
      <c r="G36" s="24">
        <f>'AFORO-Boy.-Calle 69B'!J50</f>
        <v>4</v>
      </c>
      <c r="Z36" s="90">
        <f t="shared" si="16"/>
        <v>1315</v>
      </c>
      <c r="AA36" s="34">
        <f t="shared" si="17"/>
        <v>1330</v>
      </c>
      <c r="AB36" s="35">
        <f t="shared" si="5"/>
        <v>1</v>
      </c>
      <c r="AC36" s="35">
        <f t="shared" si="18"/>
        <v>49</v>
      </c>
      <c r="AD36" s="35">
        <f t="shared" si="6"/>
        <v>39</v>
      </c>
      <c r="AE36" s="35">
        <f t="shared" si="7"/>
        <v>51</v>
      </c>
      <c r="AF36" s="91">
        <f t="shared" si="8"/>
        <v>8</v>
      </c>
      <c r="AG36" s="107"/>
      <c r="AH36" s="107"/>
      <c r="AI36" s="107"/>
      <c r="AJ36" s="107"/>
      <c r="AK36" s="107"/>
    </row>
    <row r="37" spans="1:37" x14ac:dyDescent="0.25">
      <c r="A37" s="18">
        <f>'AFORO-Boy.-Calle 69B'!C51</f>
        <v>1330</v>
      </c>
      <c r="B37" s="14">
        <f>'AFORO-Boy.-Calle 69B'!D51</f>
        <v>1345</v>
      </c>
      <c r="C37" s="23">
        <f>'AFORO-Boy.-Calle 69B'!F51</f>
        <v>1</v>
      </c>
      <c r="D37" s="23">
        <f>'AFORO-Boy.-Calle 69B'!G51</f>
        <v>34</v>
      </c>
      <c r="E37" s="23">
        <f>'AFORO-Boy.-Calle 69B'!H51</f>
        <v>55</v>
      </c>
      <c r="F37" s="23">
        <f>'AFORO-Boy.-Calle 69B'!I51</f>
        <v>45</v>
      </c>
      <c r="G37" s="24">
        <f>'AFORO-Boy.-Calle 69B'!J51</f>
        <v>4</v>
      </c>
      <c r="Z37" s="90">
        <f t="shared" si="16"/>
        <v>1330</v>
      </c>
      <c r="AA37" s="34">
        <f t="shared" si="17"/>
        <v>1345</v>
      </c>
      <c r="AB37" s="35">
        <f t="shared" si="5"/>
        <v>1</v>
      </c>
      <c r="AC37" s="35">
        <f t="shared" si="18"/>
        <v>77</v>
      </c>
      <c r="AD37" s="35">
        <f t="shared" si="6"/>
        <v>56</v>
      </c>
      <c r="AE37" s="35">
        <f t="shared" si="7"/>
        <v>61</v>
      </c>
      <c r="AF37" s="91">
        <f t="shared" si="8"/>
        <v>13</v>
      </c>
      <c r="AG37" s="107"/>
      <c r="AH37" s="107"/>
      <c r="AI37" s="107"/>
      <c r="AJ37" s="107"/>
      <c r="AK37" s="107"/>
    </row>
    <row r="38" spans="1:37" x14ac:dyDescent="0.25">
      <c r="A38" s="18">
        <f>'AFORO-Boy.-Calle 69B'!C52</f>
        <v>1345</v>
      </c>
      <c r="B38" s="14">
        <f>'AFORO-Boy.-Calle 69B'!D52</f>
        <v>1400</v>
      </c>
      <c r="C38" s="23">
        <f>'AFORO-Boy.-Calle 69B'!F52</f>
        <v>1</v>
      </c>
      <c r="D38" s="23">
        <f>'AFORO-Boy.-Calle 69B'!G52</f>
        <v>58</v>
      </c>
      <c r="E38" s="23">
        <f>'AFORO-Boy.-Calle 69B'!H52</f>
        <v>69</v>
      </c>
      <c r="F38" s="23">
        <f>'AFORO-Boy.-Calle 69B'!I52</f>
        <v>54</v>
      </c>
      <c r="G38" s="24">
        <f>'AFORO-Boy.-Calle 69B'!J52</f>
        <v>7</v>
      </c>
      <c r="Z38" s="90">
        <f t="shared" si="16"/>
        <v>1345</v>
      </c>
      <c r="AA38" s="34">
        <f t="shared" si="17"/>
        <v>1400</v>
      </c>
      <c r="AB38" s="35">
        <f t="shared" si="5"/>
        <v>1</v>
      </c>
      <c r="AC38" s="35">
        <f t="shared" si="18"/>
        <v>96</v>
      </c>
      <c r="AD38" s="35">
        <f t="shared" si="6"/>
        <v>70</v>
      </c>
      <c r="AE38" s="35">
        <f t="shared" si="7"/>
        <v>63</v>
      </c>
      <c r="AF38" s="91">
        <f t="shared" si="8"/>
        <v>11</v>
      </c>
      <c r="AG38" s="107"/>
      <c r="AH38" s="107"/>
      <c r="AI38" s="107"/>
      <c r="AJ38" s="107"/>
      <c r="AK38" s="107"/>
    </row>
    <row r="39" spans="1:37" x14ac:dyDescent="0.25">
      <c r="A39" s="18">
        <f>'AFORO-Boy.-Calle 69B'!C53</f>
        <v>1400</v>
      </c>
      <c r="B39" s="14">
        <f>'AFORO-Boy.-Calle 69B'!D53</f>
        <v>1415</v>
      </c>
      <c r="C39" s="23">
        <f>'AFORO-Boy.-Calle 69B'!F53</f>
        <v>1</v>
      </c>
      <c r="D39" s="23">
        <f>'AFORO-Boy.-Calle 69B'!G53</f>
        <v>57</v>
      </c>
      <c r="E39" s="23">
        <f>'AFORO-Boy.-Calle 69B'!H53</f>
        <v>44</v>
      </c>
      <c r="F39" s="23">
        <f>'AFORO-Boy.-Calle 69B'!I53</f>
        <v>50</v>
      </c>
      <c r="G39" s="24">
        <f>'AFORO-Boy.-Calle 69B'!J53</f>
        <v>11</v>
      </c>
      <c r="Z39" s="90">
        <f t="shared" si="16"/>
        <v>1400</v>
      </c>
      <c r="AA39" s="34">
        <f t="shared" si="17"/>
        <v>1415</v>
      </c>
      <c r="AB39" s="35">
        <f t="shared" si="5"/>
        <v>1</v>
      </c>
      <c r="AC39" s="35">
        <f t="shared" si="18"/>
        <v>89</v>
      </c>
      <c r="AD39" s="35">
        <f t="shared" si="6"/>
        <v>46</v>
      </c>
      <c r="AE39" s="35">
        <f t="shared" si="7"/>
        <v>54</v>
      </c>
      <c r="AF39" s="91">
        <f t="shared" si="8"/>
        <v>15</v>
      </c>
      <c r="AG39" s="107"/>
      <c r="AH39" s="107"/>
      <c r="AI39" s="107"/>
      <c r="AJ39" s="107"/>
      <c r="AK39" s="107"/>
    </row>
    <row r="40" spans="1:37" x14ac:dyDescent="0.25">
      <c r="A40" s="18">
        <f>'AFORO-Boy.-Calle 69B'!C54</f>
        <v>1415</v>
      </c>
      <c r="B40" s="14">
        <f>'AFORO-Boy.-Calle 69B'!D54</f>
        <v>1430</v>
      </c>
      <c r="C40" s="23">
        <f>'AFORO-Boy.-Calle 69B'!F54</f>
        <v>1</v>
      </c>
      <c r="D40" s="23">
        <f>'AFORO-Boy.-Calle 69B'!G54</f>
        <v>42</v>
      </c>
      <c r="E40" s="23">
        <f>'AFORO-Boy.-Calle 69B'!H54</f>
        <v>29</v>
      </c>
      <c r="F40" s="23">
        <f>'AFORO-Boy.-Calle 69B'!I54</f>
        <v>32</v>
      </c>
      <c r="G40" s="24">
        <f>'AFORO-Boy.-Calle 69B'!J54</f>
        <v>12</v>
      </c>
      <c r="Z40" s="90">
        <f t="shared" si="16"/>
        <v>1415</v>
      </c>
      <c r="AA40" s="34">
        <f t="shared" si="17"/>
        <v>1430</v>
      </c>
      <c r="AB40" s="35">
        <f t="shared" si="5"/>
        <v>1</v>
      </c>
      <c r="AC40" s="35">
        <f t="shared" si="18"/>
        <v>90</v>
      </c>
      <c r="AD40" s="35">
        <f t="shared" si="6"/>
        <v>30</v>
      </c>
      <c r="AE40" s="35">
        <f t="shared" si="7"/>
        <v>38</v>
      </c>
      <c r="AF40" s="91">
        <f t="shared" si="8"/>
        <v>16</v>
      </c>
      <c r="AG40" s="107"/>
      <c r="AH40" s="107"/>
      <c r="AI40" s="107"/>
      <c r="AJ40" s="107"/>
      <c r="AK40" s="107"/>
    </row>
    <row r="41" spans="1:37" x14ac:dyDescent="0.25">
      <c r="A41" s="18">
        <f>'AFORO-Boy.-Calle 69B'!C55</f>
        <v>1430</v>
      </c>
      <c r="B41" s="14">
        <f>'AFORO-Boy.-Calle 69B'!D55</f>
        <v>1445</v>
      </c>
      <c r="C41" s="23">
        <f>'AFORO-Boy.-Calle 69B'!F55</f>
        <v>1</v>
      </c>
      <c r="D41" s="23">
        <f>'AFORO-Boy.-Calle 69B'!G55</f>
        <v>48</v>
      </c>
      <c r="E41" s="23">
        <f>'AFORO-Boy.-Calle 69B'!H55</f>
        <v>39</v>
      </c>
      <c r="F41" s="23">
        <f>'AFORO-Boy.-Calle 69B'!I55</f>
        <v>45</v>
      </c>
      <c r="G41" s="24">
        <f>'AFORO-Boy.-Calle 69B'!J55</f>
        <v>12</v>
      </c>
      <c r="Z41" s="90">
        <f t="shared" si="16"/>
        <v>1430</v>
      </c>
      <c r="AA41" s="34">
        <f t="shared" si="17"/>
        <v>1445</v>
      </c>
      <c r="AB41" s="35">
        <f t="shared" si="5"/>
        <v>1</v>
      </c>
      <c r="AC41" s="35">
        <f t="shared" si="18"/>
        <v>70</v>
      </c>
      <c r="AD41" s="35">
        <f t="shared" si="6"/>
        <v>40</v>
      </c>
      <c r="AE41" s="35">
        <f t="shared" si="7"/>
        <v>46</v>
      </c>
      <c r="AF41" s="91">
        <f t="shared" si="8"/>
        <v>18</v>
      </c>
      <c r="AG41" s="107"/>
      <c r="AH41" s="107"/>
      <c r="AI41" s="107"/>
      <c r="AJ41" s="107"/>
      <c r="AK41" s="107"/>
    </row>
    <row r="42" spans="1:37" ht="36" x14ac:dyDescent="0.25">
      <c r="A42" s="18">
        <f>'AFORO-Boy.-Calle 69B'!C56</f>
        <v>1445</v>
      </c>
      <c r="B42" s="14">
        <f>'AFORO-Boy.-Calle 69B'!D56</f>
        <v>1500</v>
      </c>
      <c r="C42" s="23">
        <f>'AFORO-Boy.-Calle 69B'!F56</f>
        <v>1</v>
      </c>
      <c r="D42" s="23">
        <f>'AFORO-Boy.-Calle 69B'!G56</f>
        <v>58</v>
      </c>
      <c r="E42" s="23">
        <f>'AFORO-Boy.-Calle 69B'!H56</f>
        <v>31</v>
      </c>
      <c r="F42" s="23">
        <f>'AFORO-Boy.-Calle 69B'!I56</f>
        <v>51</v>
      </c>
      <c r="G42" s="24">
        <f>'AFORO-Boy.-Calle 69B'!J56</f>
        <v>8</v>
      </c>
      <c r="Z42" s="90">
        <f t="shared" si="16"/>
        <v>1445</v>
      </c>
      <c r="AA42" s="34">
        <f t="shared" si="17"/>
        <v>1500</v>
      </c>
      <c r="AB42" s="35">
        <f t="shared" si="5"/>
        <v>1</v>
      </c>
      <c r="AC42" s="35">
        <f t="shared" si="18"/>
        <v>101</v>
      </c>
      <c r="AD42" s="35">
        <f t="shared" si="6"/>
        <v>33</v>
      </c>
      <c r="AE42" s="35">
        <f t="shared" si="7"/>
        <v>60</v>
      </c>
      <c r="AF42" s="91">
        <f t="shared" si="8"/>
        <v>17</v>
      </c>
      <c r="AG42" s="106" t="s">
        <v>75</v>
      </c>
      <c r="AH42" s="106" t="str">
        <f>"PROM. DE AUTOS"&amp;" "&amp;AH47</f>
        <v>PROM. DE AUTOS 80</v>
      </c>
      <c r="AI42" s="106" t="str">
        <f>"PROM. DE BUSES"&amp;" "&amp;AI47</f>
        <v>PROM. DE BUSES 54</v>
      </c>
      <c r="AJ42" s="106" t="str">
        <f>"PROM. DE CAMIONES"&amp;" "&amp;AJ47</f>
        <v>PROM. DE CAMIONES 48</v>
      </c>
      <c r="AK42" s="89" t="str">
        <f>"PROM. DE MOTOS"&amp;" "&amp;AK47</f>
        <v>PROM. DE MOTOS 34</v>
      </c>
    </row>
    <row r="43" spans="1:37" x14ac:dyDescent="0.25">
      <c r="A43" s="18">
        <f>'AFORO-Boy.-Calle 69B'!C57</f>
        <v>1500</v>
      </c>
      <c r="B43" s="14">
        <f>'AFORO-Boy.-Calle 69B'!D57</f>
        <v>1515</v>
      </c>
      <c r="C43" s="23">
        <f>'AFORO-Boy.-Calle 69B'!F57</f>
        <v>1</v>
      </c>
      <c r="D43" s="23">
        <f>'AFORO-Boy.-Calle 69B'!G57</f>
        <v>68</v>
      </c>
      <c r="E43" s="23">
        <f>'AFORO-Boy.-Calle 69B'!H57</f>
        <v>54</v>
      </c>
      <c r="F43" s="23">
        <f>'AFORO-Boy.-Calle 69B'!I57</f>
        <v>68</v>
      </c>
      <c r="G43" s="24">
        <f>'AFORO-Boy.-Calle 69B'!J57</f>
        <v>22</v>
      </c>
      <c r="Z43" s="90">
        <f t="shared" si="16"/>
        <v>1500</v>
      </c>
      <c r="AA43" s="34">
        <f t="shared" si="17"/>
        <v>1515</v>
      </c>
      <c r="AB43" s="35">
        <f t="shared" si="5"/>
        <v>1</v>
      </c>
      <c r="AC43" s="35">
        <f t="shared" si="18"/>
        <v>95</v>
      </c>
      <c r="AD43" s="35">
        <f t="shared" si="6"/>
        <v>55</v>
      </c>
      <c r="AE43" s="35">
        <f t="shared" si="7"/>
        <v>80</v>
      </c>
      <c r="AF43" s="91">
        <f t="shared" si="8"/>
        <v>24</v>
      </c>
      <c r="AG43" s="107"/>
      <c r="AH43" s="107"/>
      <c r="AI43" s="107"/>
      <c r="AJ43" s="107"/>
      <c r="AK43" s="107"/>
    </row>
    <row r="44" spans="1:37" x14ac:dyDescent="0.25">
      <c r="A44" s="18">
        <f>'AFORO-Boy.-Calle 69B'!C58</f>
        <v>1515</v>
      </c>
      <c r="B44" s="14">
        <f>'AFORO-Boy.-Calle 69B'!D58</f>
        <v>1530</v>
      </c>
      <c r="C44" s="23">
        <f>'AFORO-Boy.-Calle 69B'!F58</f>
        <v>1</v>
      </c>
      <c r="D44" s="23">
        <f>'AFORO-Boy.-Calle 69B'!G58</f>
        <v>63</v>
      </c>
      <c r="E44" s="23">
        <f>'AFORO-Boy.-Calle 69B'!H58</f>
        <v>63</v>
      </c>
      <c r="F44" s="23">
        <f>'AFORO-Boy.-Calle 69B'!I58</f>
        <v>61</v>
      </c>
      <c r="G44" s="24">
        <f>'AFORO-Boy.-Calle 69B'!J58</f>
        <v>19</v>
      </c>
      <c r="Z44" s="90">
        <f t="shared" si="16"/>
        <v>1515</v>
      </c>
      <c r="AA44" s="34">
        <f t="shared" si="17"/>
        <v>1530</v>
      </c>
      <c r="AB44" s="35">
        <f t="shared" si="5"/>
        <v>1</v>
      </c>
      <c r="AC44" s="35">
        <f t="shared" si="18"/>
        <v>107</v>
      </c>
      <c r="AD44" s="35">
        <f t="shared" si="6"/>
        <v>63</v>
      </c>
      <c r="AE44" s="35">
        <f t="shared" si="7"/>
        <v>71</v>
      </c>
      <c r="AF44" s="91">
        <f t="shared" si="8"/>
        <v>24</v>
      </c>
      <c r="AG44" s="107"/>
      <c r="AH44" s="107"/>
      <c r="AI44" s="107"/>
      <c r="AJ44" s="107"/>
      <c r="AK44" s="107"/>
    </row>
    <row r="45" spans="1:37" x14ac:dyDescent="0.25">
      <c r="A45" s="18">
        <f>'AFORO-Boy.-Calle 69B'!C59</f>
        <v>1530</v>
      </c>
      <c r="B45" s="14">
        <f>'AFORO-Boy.-Calle 69B'!D59</f>
        <v>1545</v>
      </c>
      <c r="C45" s="23">
        <f>'AFORO-Boy.-Calle 69B'!F59</f>
        <v>1</v>
      </c>
      <c r="D45" s="23">
        <f>'AFORO-Boy.-Calle 69B'!G59</f>
        <v>57</v>
      </c>
      <c r="E45" s="23">
        <f>'AFORO-Boy.-Calle 69B'!H59</f>
        <v>70</v>
      </c>
      <c r="F45" s="23">
        <f>'AFORO-Boy.-Calle 69B'!I59</f>
        <v>55</v>
      </c>
      <c r="G45" s="24">
        <f>'AFORO-Boy.-Calle 69B'!J59</f>
        <v>16</v>
      </c>
      <c r="Z45" s="90">
        <f t="shared" si="16"/>
        <v>1530</v>
      </c>
      <c r="AA45" s="34">
        <f t="shared" si="17"/>
        <v>1545</v>
      </c>
      <c r="AB45" s="35">
        <f t="shared" si="5"/>
        <v>1</v>
      </c>
      <c r="AC45" s="35">
        <f t="shared" si="18"/>
        <v>90</v>
      </c>
      <c r="AD45" s="35">
        <f t="shared" si="6"/>
        <v>71</v>
      </c>
      <c r="AE45" s="35">
        <f t="shared" si="7"/>
        <v>61</v>
      </c>
      <c r="AF45" s="91">
        <f t="shared" si="8"/>
        <v>18</v>
      </c>
      <c r="AG45" s="107"/>
      <c r="AH45" s="107"/>
      <c r="AI45" s="107"/>
      <c r="AJ45" s="107"/>
      <c r="AK45" s="107"/>
    </row>
    <row r="46" spans="1:37" x14ac:dyDescent="0.25">
      <c r="A46" s="18">
        <f>'AFORO-Boy.-Calle 69B'!C60</f>
        <v>1545</v>
      </c>
      <c r="B46" s="14">
        <f>'AFORO-Boy.-Calle 69B'!D60</f>
        <v>1600</v>
      </c>
      <c r="C46" s="23">
        <f>'AFORO-Boy.-Calle 69B'!F60</f>
        <v>1</v>
      </c>
      <c r="D46" s="23">
        <f>'AFORO-Boy.-Calle 69B'!G60</f>
        <v>66</v>
      </c>
      <c r="E46" s="23">
        <f>'AFORO-Boy.-Calle 69B'!H60</f>
        <v>49</v>
      </c>
      <c r="F46" s="23">
        <f>'AFORO-Boy.-Calle 69B'!I60</f>
        <v>48</v>
      </c>
      <c r="G46" s="24">
        <f>'AFORO-Boy.-Calle 69B'!J60</f>
        <v>10</v>
      </c>
      <c r="Z46" s="90">
        <f t="shared" si="16"/>
        <v>1545</v>
      </c>
      <c r="AA46" s="34">
        <f t="shared" si="17"/>
        <v>1600</v>
      </c>
      <c r="AB46" s="35">
        <f t="shared" si="5"/>
        <v>1</v>
      </c>
      <c r="AC46" s="35">
        <f t="shared" si="18"/>
        <v>117</v>
      </c>
      <c r="AD46" s="35">
        <f t="shared" si="6"/>
        <v>50</v>
      </c>
      <c r="AE46" s="35">
        <f t="shared" si="7"/>
        <v>55</v>
      </c>
      <c r="AF46" s="91">
        <f t="shared" si="8"/>
        <v>15</v>
      </c>
      <c r="AG46" s="107"/>
      <c r="AH46" s="107"/>
      <c r="AI46" s="107"/>
      <c r="AJ46" s="107"/>
      <c r="AK46" s="107"/>
    </row>
    <row r="47" spans="1:37" x14ac:dyDescent="0.25">
      <c r="A47" s="18">
        <f>'AFORO-Boy.-Calle 69B'!C61</f>
        <v>1600</v>
      </c>
      <c r="B47" s="14">
        <f>'AFORO-Boy.-Calle 69B'!D61</f>
        <v>1615</v>
      </c>
      <c r="C47" s="23">
        <f>'AFORO-Boy.-Calle 69B'!F61</f>
        <v>1</v>
      </c>
      <c r="D47" s="23">
        <f>'AFORO-Boy.-Calle 69B'!G61</f>
        <v>41</v>
      </c>
      <c r="E47" s="23">
        <f>'AFORO-Boy.-Calle 69B'!H61</f>
        <v>33</v>
      </c>
      <c r="F47" s="23">
        <f>'AFORO-Boy.-Calle 69B'!I61</f>
        <v>43</v>
      </c>
      <c r="G47" s="24">
        <f>'AFORO-Boy.-Calle 69B'!J61</f>
        <v>3</v>
      </c>
      <c r="Z47" s="90">
        <f t="shared" si="16"/>
        <v>1600</v>
      </c>
      <c r="AA47" s="34">
        <f t="shared" si="17"/>
        <v>1615</v>
      </c>
      <c r="AB47" s="35">
        <f t="shared" si="5"/>
        <v>1</v>
      </c>
      <c r="AC47" s="35">
        <f t="shared" si="18"/>
        <v>90</v>
      </c>
      <c r="AD47" s="35">
        <f t="shared" si="6"/>
        <v>36</v>
      </c>
      <c r="AE47" s="35">
        <f t="shared" si="7"/>
        <v>48</v>
      </c>
      <c r="AF47" s="91">
        <f t="shared" si="8"/>
        <v>14</v>
      </c>
      <c r="AG47" s="125" t="str">
        <f>Z47&amp;" a "&amp;AA62</f>
        <v>1600 a 2000</v>
      </c>
      <c r="AH47" s="107">
        <f>ROUNDUP(AVERAGE($AC$47:$AC$62),0)</f>
        <v>80</v>
      </c>
      <c r="AI47" s="107">
        <f>ROUNDUP(AVERAGE($AD$47:$AD$62),0)</f>
        <v>54</v>
      </c>
      <c r="AJ47" s="107">
        <f>ROUNDUP(AVERAGE($AE$47:$AE$62),0)</f>
        <v>48</v>
      </c>
      <c r="AK47" s="107">
        <f>ROUNDUP(AVERAGE($AF$47:$AF$62),0)</f>
        <v>34</v>
      </c>
    </row>
    <row r="48" spans="1:37" x14ac:dyDescent="0.25">
      <c r="A48" s="18">
        <f>'AFORO-Boy.-Calle 69B'!C62</f>
        <v>1615</v>
      </c>
      <c r="B48" s="14">
        <f>'AFORO-Boy.-Calle 69B'!D62</f>
        <v>1630</v>
      </c>
      <c r="C48" s="23">
        <f>'AFORO-Boy.-Calle 69B'!F62</f>
        <v>1</v>
      </c>
      <c r="D48" s="23">
        <f>'AFORO-Boy.-Calle 69B'!G62</f>
        <v>46</v>
      </c>
      <c r="E48" s="23">
        <f>'AFORO-Boy.-Calle 69B'!H62</f>
        <v>40</v>
      </c>
      <c r="F48" s="23">
        <f>'AFORO-Boy.-Calle 69B'!I62</f>
        <v>48</v>
      </c>
      <c r="G48" s="24">
        <f>'AFORO-Boy.-Calle 69B'!J62</f>
        <v>8</v>
      </c>
      <c r="Z48" s="90">
        <f t="shared" si="16"/>
        <v>1615</v>
      </c>
      <c r="AA48" s="34">
        <f t="shared" si="17"/>
        <v>1630</v>
      </c>
      <c r="AB48" s="35">
        <f t="shared" si="5"/>
        <v>1</v>
      </c>
      <c r="AC48" s="35">
        <f t="shared" si="18"/>
        <v>74</v>
      </c>
      <c r="AD48" s="35">
        <f t="shared" si="6"/>
        <v>42</v>
      </c>
      <c r="AE48" s="35">
        <f t="shared" si="7"/>
        <v>53</v>
      </c>
      <c r="AF48" s="91">
        <f t="shared" si="8"/>
        <v>10</v>
      </c>
      <c r="AG48" s="107"/>
      <c r="AH48" s="107">
        <f t="shared" ref="AH48:AH62" si="19">ROUNDUP(AVERAGE($AC$47:$AC$62),0)</f>
        <v>80</v>
      </c>
      <c r="AI48" s="107">
        <f t="shared" ref="AI48:AI62" si="20">ROUNDUP(AVERAGE($AD$47:$AD$62),0)</f>
        <v>54</v>
      </c>
      <c r="AJ48" s="107">
        <f t="shared" ref="AJ48:AJ62" si="21">ROUNDUP(AVERAGE($AE$47:$AE$62),0)</f>
        <v>48</v>
      </c>
      <c r="AK48" s="107">
        <f t="shared" ref="AK48:AK62" si="22">ROUNDUP(AVERAGE($AF$47:$AF$62),0)</f>
        <v>34</v>
      </c>
    </row>
    <row r="49" spans="1:37" x14ac:dyDescent="0.25">
      <c r="A49" s="18">
        <f>'AFORO-Boy.-Calle 69B'!C63</f>
        <v>1630</v>
      </c>
      <c r="B49" s="14">
        <f>'AFORO-Boy.-Calle 69B'!D63</f>
        <v>1645</v>
      </c>
      <c r="C49" s="23">
        <f>'AFORO-Boy.-Calle 69B'!F63</f>
        <v>1</v>
      </c>
      <c r="D49" s="23">
        <f>'AFORO-Boy.-Calle 69B'!G63</f>
        <v>44</v>
      </c>
      <c r="E49" s="23">
        <f>'AFORO-Boy.-Calle 69B'!H63</f>
        <v>56</v>
      </c>
      <c r="F49" s="23">
        <f>'AFORO-Boy.-Calle 69B'!I63</f>
        <v>63</v>
      </c>
      <c r="G49" s="24">
        <f>'AFORO-Boy.-Calle 69B'!J63</f>
        <v>7</v>
      </c>
      <c r="Z49" s="90">
        <f t="shared" si="16"/>
        <v>1630</v>
      </c>
      <c r="AA49" s="34">
        <f t="shared" si="17"/>
        <v>1645</v>
      </c>
      <c r="AB49" s="35">
        <f t="shared" si="5"/>
        <v>1</v>
      </c>
      <c r="AC49" s="35">
        <f t="shared" si="18"/>
        <v>72</v>
      </c>
      <c r="AD49" s="35">
        <f t="shared" si="6"/>
        <v>60</v>
      </c>
      <c r="AE49" s="35">
        <f t="shared" si="7"/>
        <v>78</v>
      </c>
      <c r="AF49" s="91">
        <f t="shared" si="8"/>
        <v>18</v>
      </c>
      <c r="AG49" s="107"/>
      <c r="AH49" s="107">
        <f t="shared" si="19"/>
        <v>80</v>
      </c>
      <c r="AI49" s="107">
        <f t="shared" si="20"/>
        <v>54</v>
      </c>
      <c r="AJ49" s="107">
        <f t="shared" si="21"/>
        <v>48</v>
      </c>
      <c r="AK49" s="107">
        <f t="shared" si="22"/>
        <v>34</v>
      </c>
    </row>
    <row r="50" spans="1:37" x14ac:dyDescent="0.25">
      <c r="A50" s="18">
        <f>'AFORO-Boy.-Calle 69B'!C64</f>
        <v>1645</v>
      </c>
      <c r="B50" s="14">
        <f>'AFORO-Boy.-Calle 69B'!D64</f>
        <v>1700</v>
      </c>
      <c r="C50" s="23">
        <f>'AFORO-Boy.-Calle 69B'!F64</f>
        <v>1</v>
      </c>
      <c r="D50" s="23">
        <f>'AFORO-Boy.-Calle 69B'!G64</f>
        <v>38</v>
      </c>
      <c r="E50" s="23">
        <f>'AFORO-Boy.-Calle 69B'!H64</f>
        <v>31</v>
      </c>
      <c r="F50" s="23">
        <f>'AFORO-Boy.-Calle 69B'!I64</f>
        <v>38</v>
      </c>
      <c r="G50" s="24">
        <f>'AFORO-Boy.-Calle 69B'!J64</f>
        <v>14</v>
      </c>
      <c r="Z50" s="90">
        <f t="shared" si="16"/>
        <v>1645</v>
      </c>
      <c r="AA50" s="34">
        <f t="shared" si="17"/>
        <v>1700</v>
      </c>
      <c r="AB50" s="35">
        <f t="shared" si="5"/>
        <v>1</v>
      </c>
      <c r="AC50" s="35">
        <f t="shared" si="18"/>
        <v>75</v>
      </c>
      <c r="AD50" s="35">
        <f t="shared" si="6"/>
        <v>34</v>
      </c>
      <c r="AE50" s="35">
        <f t="shared" si="7"/>
        <v>41</v>
      </c>
      <c r="AF50" s="91">
        <f t="shared" si="8"/>
        <v>23</v>
      </c>
      <c r="AG50" s="3"/>
      <c r="AH50" s="107">
        <f t="shared" si="19"/>
        <v>80</v>
      </c>
      <c r="AI50" s="107">
        <f t="shared" si="20"/>
        <v>54</v>
      </c>
      <c r="AJ50" s="107">
        <f t="shared" si="21"/>
        <v>48</v>
      </c>
      <c r="AK50" s="107">
        <f t="shared" si="22"/>
        <v>34</v>
      </c>
    </row>
    <row r="51" spans="1:37" x14ac:dyDescent="0.25">
      <c r="A51" s="18">
        <f>'AFORO-Boy.-Calle 69B'!C65</f>
        <v>1700</v>
      </c>
      <c r="B51" s="14">
        <f>'AFORO-Boy.-Calle 69B'!D65</f>
        <v>1715</v>
      </c>
      <c r="C51" s="23">
        <f>'AFORO-Boy.-Calle 69B'!F65</f>
        <v>1</v>
      </c>
      <c r="D51" s="23">
        <f>'AFORO-Boy.-Calle 69B'!G65</f>
        <v>41</v>
      </c>
      <c r="E51" s="23">
        <f>'AFORO-Boy.-Calle 69B'!H65</f>
        <v>34</v>
      </c>
      <c r="F51" s="23">
        <f>'AFORO-Boy.-Calle 69B'!I65</f>
        <v>41</v>
      </c>
      <c r="G51" s="24">
        <f>'AFORO-Boy.-Calle 69B'!J65</f>
        <v>12</v>
      </c>
      <c r="Z51" s="90">
        <f t="shared" si="16"/>
        <v>1700</v>
      </c>
      <c r="AA51" s="34">
        <f t="shared" si="17"/>
        <v>1715</v>
      </c>
      <c r="AB51" s="35">
        <f t="shared" si="5"/>
        <v>1</v>
      </c>
      <c r="AC51" s="35">
        <f t="shared" si="18"/>
        <v>80</v>
      </c>
      <c r="AD51" s="35">
        <f t="shared" si="6"/>
        <v>35</v>
      </c>
      <c r="AE51" s="35">
        <f t="shared" si="7"/>
        <v>45</v>
      </c>
      <c r="AF51" s="91">
        <f t="shared" si="8"/>
        <v>25</v>
      </c>
      <c r="AG51" s="107"/>
      <c r="AH51" s="107">
        <f t="shared" si="19"/>
        <v>80</v>
      </c>
      <c r="AI51" s="107">
        <f t="shared" si="20"/>
        <v>54</v>
      </c>
      <c r="AJ51" s="107">
        <f t="shared" si="21"/>
        <v>48</v>
      </c>
      <c r="AK51" s="107">
        <f t="shared" si="22"/>
        <v>34</v>
      </c>
    </row>
    <row r="52" spans="1:37" x14ac:dyDescent="0.25">
      <c r="A52" s="18">
        <f>'AFORO-Boy.-Calle 69B'!C66</f>
        <v>1715</v>
      </c>
      <c r="B52" s="14">
        <f>'AFORO-Boy.-Calle 69B'!D66</f>
        <v>1730</v>
      </c>
      <c r="C52" s="23">
        <f>'AFORO-Boy.-Calle 69B'!F66</f>
        <v>1</v>
      </c>
      <c r="D52" s="23">
        <f>'AFORO-Boy.-Calle 69B'!G66</f>
        <v>33</v>
      </c>
      <c r="E52" s="23">
        <f>'AFORO-Boy.-Calle 69B'!H66</f>
        <v>46</v>
      </c>
      <c r="F52" s="23">
        <f>'AFORO-Boy.-Calle 69B'!I66</f>
        <v>43</v>
      </c>
      <c r="G52" s="24">
        <f>'AFORO-Boy.-Calle 69B'!J66</f>
        <v>12</v>
      </c>
      <c r="Z52" s="90">
        <f t="shared" si="16"/>
        <v>1715</v>
      </c>
      <c r="AA52" s="34">
        <f t="shared" si="17"/>
        <v>1730</v>
      </c>
      <c r="AB52" s="35">
        <f t="shared" si="5"/>
        <v>1</v>
      </c>
      <c r="AC52" s="35">
        <f t="shared" si="18"/>
        <v>65</v>
      </c>
      <c r="AD52" s="35">
        <f t="shared" si="6"/>
        <v>47</v>
      </c>
      <c r="AE52" s="35">
        <f t="shared" si="7"/>
        <v>49</v>
      </c>
      <c r="AF52" s="91">
        <f t="shared" si="8"/>
        <v>21</v>
      </c>
      <c r="AG52" s="107"/>
      <c r="AH52" s="107">
        <f t="shared" si="19"/>
        <v>80</v>
      </c>
      <c r="AI52" s="107">
        <f t="shared" si="20"/>
        <v>54</v>
      </c>
      <c r="AJ52" s="107">
        <f t="shared" si="21"/>
        <v>48</v>
      </c>
      <c r="AK52" s="107">
        <f t="shared" si="22"/>
        <v>34</v>
      </c>
    </row>
    <row r="53" spans="1:37" x14ac:dyDescent="0.25">
      <c r="A53" s="18">
        <f>'AFORO-Boy.-Calle 69B'!C67</f>
        <v>1730</v>
      </c>
      <c r="B53" s="14">
        <f>'AFORO-Boy.-Calle 69B'!D67</f>
        <v>1745</v>
      </c>
      <c r="C53" s="23">
        <f>'AFORO-Boy.-Calle 69B'!F67</f>
        <v>1</v>
      </c>
      <c r="D53" s="23">
        <f>'AFORO-Boy.-Calle 69B'!G67</f>
        <v>35</v>
      </c>
      <c r="E53" s="23">
        <f>'AFORO-Boy.-Calle 69B'!H67</f>
        <v>41</v>
      </c>
      <c r="F53" s="23">
        <f>'AFORO-Boy.-Calle 69B'!I67</f>
        <v>49</v>
      </c>
      <c r="G53" s="24">
        <f>'AFORO-Boy.-Calle 69B'!J67</f>
        <v>11</v>
      </c>
      <c r="Z53" s="90">
        <f t="shared" si="16"/>
        <v>1730</v>
      </c>
      <c r="AA53" s="34">
        <f t="shared" si="17"/>
        <v>1745</v>
      </c>
      <c r="AB53" s="35">
        <f t="shared" si="5"/>
        <v>1</v>
      </c>
      <c r="AC53" s="35">
        <f t="shared" si="18"/>
        <v>72</v>
      </c>
      <c r="AD53" s="35">
        <f t="shared" si="6"/>
        <v>44</v>
      </c>
      <c r="AE53" s="35">
        <f t="shared" si="7"/>
        <v>52</v>
      </c>
      <c r="AF53" s="91">
        <f t="shared" si="8"/>
        <v>22</v>
      </c>
      <c r="AG53" s="107"/>
      <c r="AH53" s="107">
        <f t="shared" si="19"/>
        <v>80</v>
      </c>
      <c r="AI53" s="107">
        <f t="shared" si="20"/>
        <v>54</v>
      </c>
      <c r="AJ53" s="107">
        <f t="shared" si="21"/>
        <v>48</v>
      </c>
      <c r="AK53" s="107">
        <f t="shared" si="22"/>
        <v>34</v>
      </c>
    </row>
    <row r="54" spans="1:37" x14ac:dyDescent="0.25">
      <c r="A54" s="18">
        <f>'AFORO-Boy.-Calle 69B'!C68</f>
        <v>1745</v>
      </c>
      <c r="B54" s="14">
        <f>'AFORO-Boy.-Calle 69B'!D68</f>
        <v>1800</v>
      </c>
      <c r="C54" s="23">
        <f>'AFORO-Boy.-Calle 69B'!F68</f>
        <v>1</v>
      </c>
      <c r="D54" s="23">
        <f>'AFORO-Boy.-Calle 69B'!G68</f>
        <v>53</v>
      </c>
      <c r="E54" s="23">
        <f>'AFORO-Boy.-Calle 69B'!H68</f>
        <v>51</v>
      </c>
      <c r="F54" s="23">
        <f>'AFORO-Boy.-Calle 69B'!I68</f>
        <v>42</v>
      </c>
      <c r="G54" s="24">
        <f>'AFORO-Boy.-Calle 69B'!J68</f>
        <v>18</v>
      </c>
      <c r="Z54" s="90">
        <f t="shared" si="16"/>
        <v>1745</v>
      </c>
      <c r="AA54" s="34">
        <f t="shared" si="17"/>
        <v>1800</v>
      </c>
      <c r="AB54" s="35">
        <f t="shared" si="5"/>
        <v>1</v>
      </c>
      <c r="AC54" s="35">
        <f t="shared" si="18"/>
        <v>104</v>
      </c>
      <c r="AD54" s="35">
        <f t="shared" si="6"/>
        <v>53</v>
      </c>
      <c r="AE54" s="35">
        <f t="shared" si="7"/>
        <v>49</v>
      </c>
      <c r="AF54" s="91">
        <f t="shared" si="8"/>
        <v>29</v>
      </c>
      <c r="AG54" s="107"/>
      <c r="AH54" s="107">
        <f t="shared" si="19"/>
        <v>80</v>
      </c>
      <c r="AI54" s="107">
        <f t="shared" si="20"/>
        <v>54</v>
      </c>
      <c r="AJ54" s="107">
        <f t="shared" si="21"/>
        <v>48</v>
      </c>
      <c r="AK54" s="107">
        <f t="shared" si="22"/>
        <v>34</v>
      </c>
    </row>
    <row r="55" spans="1:37" x14ac:dyDescent="0.25">
      <c r="A55" s="18">
        <f>'AFORO-Boy.-Calle 69B'!C69</f>
        <v>1800</v>
      </c>
      <c r="B55" s="14">
        <f>'AFORO-Boy.-Calle 69B'!D69</f>
        <v>1815</v>
      </c>
      <c r="C55" s="23">
        <f>'AFORO-Boy.-Calle 69B'!F69</f>
        <v>1</v>
      </c>
      <c r="D55" s="23">
        <f>'AFORO-Boy.-Calle 69B'!G69</f>
        <v>31</v>
      </c>
      <c r="E55" s="23">
        <f>'AFORO-Boy.-Calle 69B'!H69</f>
        <v>63</v>
      </c>
      <c r="F55" s="23">
        <f>'AFORO-Boy.-Calle 69B'!I69</f>
        <v>55</v>
      </c>
      <c r="G55" s="24">
        <f>'AFORO-Boy.-Calle 69B'!J69</f>
        <v>50</v>
      </c>
      <c r="Z55" s="90">
        <f t="shared" si="16"/>
        <v>1800</v>
      </c>
      <c r="AA55" s="34">
        <f t="shared" si="17"/>
        <v>1815</v>
      </c>
      <c r="AB55" s="35">
        <f t="shared" si="5"/>
        <v>1</v>
      </c>
      <c r="AC55" s="35">
        <f t="shared" si="18"/>
        <v>77</v>
      </c>
      <c r="AD55" s="35">
        <f t="shared" si="6"/>
        <v>65</v>
      </c>
      <c r="AE55" s="35">
        <f t="shared" si="7"/>
        <v>57</v>
      </c>
      <c r="AF55" s="91">
        <f t="shared" si="8"/>
        <v>61</v>
      </c>
      <c r="AG55" s="107"/>
      <c r="AH55" s="107">
        <f t="shared" si="19"/>
        <v>80</v>
      </c>
      <c r="AI55" s="107">
        <f t="shared" si="20"/>
        <v>54</v>
      </c>
      <c r="AJ55" s="107">
        <f t="shared" si="21"/>
        <v>48</v>
      </c>
      <c r="AK55" s="107">
        <f t="shared" si="22"/>
        <v>34</v>
      </c>
    </row>
    <row r="56" spans="1:37" x14ac:dyDescent="0.25">
      <c r="A56" s="18">
        <f>'AFORO-Boy.-Calle 69B'!C70</f>
        <v>1815</v>
      </c>
      <c r="B56" s="14">
        <f>'AFORO-Boy.-Calle 69B'!D70</f>
        <v>1830</v>
      </c>
      <c r="C56" s="23">
        <f>'AFORO-Boy.-Calle 69B'!F70</f>
        <v>1</v>
      </c>
      <c r="D56" s="23">
        <f>'AFORO-Boy.-Calle 69B'!G70</f>
        <v>27</v>
      </c>
      <c r="E56" s="23">
        <f>'AFORO-Boy.-Calle 69B'!H70</f>
        <v>73</v>
      </c>
      <c r="F56" s="23">
        <f>'AFORO-Boy.-Calle 69B'!I70</f>
        <v>48</v>
      </c>
      <c r="G56" s="24">
        <f>'AFORO-Boy.-Calle 69B'!J70</f>
        <v>26</v>
      </c>
      <c r="Z56" s="90">
        <f t="shared" si="16"/>
        <v>1815</v>
      </c>
      <c r="AA56" s="34">
        <f t="shared" si="17"/>
        <v>1830</v>
      </c>
      <c r="AB56" s="35">
        <f t="shared" si="5"/>
        <v>1</v>
      </c>
      <c r="AC56" s="35">
        <f t="shared" si="18"/>
        <v>75</v>
      </c>
      <c r="AD56" s="35">
        <f t="shared" si="6"/>
        <v>75</v>
      </c>
      <c r="AE56" s="35">
        <f t="shared" si="7"/>
        <v>53</v>
      </c>
      <c r="AF56" s="91">
        <f t="shared" si="8"/>
        <v>36</v>
      </c>
      <c r="AG56" s="107"/>
      <c r="AH56" s="107">
        <f t="shared" si="19"/>
        <v>80</v>
      </c>
      <c r="AI56" s="107">
        <f t="shared" si="20"/>
        <v>54</v>
      </c>
      <c r="AJ56" s="107">
        <f t="shared" si="21"/>
        <v>48</v>
      </c>
      <c r="AK56" s="107">
        <f t="shared" si="22"/>
        <v>34</v>
      </c>
    </row>
    <row r="57" spans="1:37" x14ac:dyDescent="0.25">
      <c r="A57" s="18">
        <f>'AFORO-Boy.-Calle 69B'!C71</f>
        <v>1830</v>
      </c>
      <c r="B57" s="14">
        <f>'AFORO-Boy.-Calle 69B'!D71</f>
        <v>1845</v>
      </c>
      <c r="C57" s="23">
        <f>'AFORO-Boy.-Calle 69B'!F71</f>
        <v>1</v>
      </c>
      <c r="D57" s="23">
        <f>'AFORO-Boy.-Calle 69B'!G71</f>
        <v>35</v>
      </c>
      <c r="E57" s="23">
        <f>'AFORO-Boy.-Calle 69B'!H71</f>
        <v>43</v>
      </c>
      <c r="F57" s="23">
        <f>'AFORO-Boy.-Calle 69B'!I71</f>
        <v>43</v>
      </c>
      <c r="G57" s="24">
        <f>'AFORO-Boy.-Calle 69B'!J71</f>
        <v>41</v>
      </c>
      <c r="Z57" s="90">
        <f t="shared" si="16"/>
        <v>1830</v>
      </c>
      <c r="AA57" s="34">
        <f t="shared" si="17"/>
        <v>1845</v>
      </c>
      <c r="AB57" s="35">
        <f t="shared" si="5"/>
        <v>1</v>
      </c>
      <c r="AC57" s="35">
        <f t="shared" si="18"/>
        <v>76</v>
      </c>
      <c r="AD57" s="35">
        <f t="shared" si="6"/>
        <v>44</v>
      </c>
      <c r="AE57" s="35">
        <f t="shared" si="7"/>
        <v>45</v>
      </c>
      <c r="AF57" s="91">
        <f t="shared" si="8"/>
        <v>57</v>
      </c>
      <c r="AG57" s="107"/>
      <c r="AH57" s="107">
        <f t="shared" si="19"/>
        <v>80</v>
      </c>
      <c r="AI57" s="107">
        <f t="shared" si="20"/>
        <v>54</v>
      </c>
      <c r="AJ57" s="107">
        <f t="shared" si="21"/>
        <v>48</v>
      </c>
      <c r="AK57" s="107">
        <f t="shared" si="22"/>
        <v>34</v>
      </c>
    </row>
    <row r="58" spans="1:37" x14ac:dyDescent="0.25">
      <c r="A58" s="18">
        <f>'AFORO-Boy.-Calle 69B'!C72</f>
        <v>1845</v>
      </c>
      <c r="B58" s="14">
        <f>'AFORO-Boy.-Calle 69B'!D72</f>
        <v>1900</v>
      </c>
      <c r="C58" s="23">
        <f>'AFORO-Boy.-Calle 69B'!F72</f>
        <v>1</v>
      </c>
      <c r="D58" s="23">
        <f>'AFORO-Boy.-Calle 69B'!G72</f>
        <v>30</v>
      </c>
      <c r="E58" s="23">
        <f>'AFORO-Boy.-Calle 69B'!H72</f>
        <v>65</v>
      </c>
      <c r="F58" s="23">
        <f>'AFORO-Boy.-Calle 69B'!I72</f>
        <v>38</v>
      </c>
      <c r="G58" s="24">
        <f>'AFORO-Boy.-Calle 69B'!J72</f>
        <v>40</v>
      </c>
      <c r="Z58" s="90">
        <f t="shared" si="16"/>
        <v>1845</v>
      </c>
      <c r="AA58" s="34">
        <f t="shared" si="17"/>
        <v>1900</v>
      </c>
      <c r="AB58" s="35">
        <f t="shared" si="5"/>
        <v>1</v>
      </c>
      <c r="AC58" s="35">
        <f t="shared" si="18"/>
        <v>67</v>
      </c>
      <c r="AD58" s="35">
        <f t="shared" si="6"/>
        <v>67</v>
      </c>
      <c r="AE58" s="35">
        <f t="shared" si="7"/>
        <v>40</v>
      </c>
      <c r="AF58" s="91">
        <f t="shared" si="8"/>
        <v>66</v>
      </c>
      <c r="AG58" s="107"/>
      <c r="AH58" s="107">
        <f t="shared" si="19"/>
        <v>80</v>
      </c>
      <c r="AI58" s="107">
        <f t="shared" si="20"/>
        <v>54</v>
      </c>
      <c r="AJ58" s="107">
        <f t="shared" si="21"/>
        <v>48</v>
      </c>
      <c r="AK58" s="107">
        <f t="shared" si="22"/>
        <v>34</v>
      </c>
    </row>
    <row r="59" spans="1:37" s="20" customFormat="1" x14ac:dyDescent="0.25">
      <c r="A59" s="18">
        <f>'AFORO-Boy.-Calle 69B'!C73</f>
        <v>1900</v>
      </c>
      <c r="B59" s="14">
        <f>'AFORO-Boy.-Calle 69B'!D73</f>
        <v>1915</v>
      </c>
      <c r="C59" s="23">
        <f>'AFORO-Boy.-Calle 69B'!F73</f>
        <v>1</v>
      </c>
      <c r="D59" s="23">
        <f>'AFORO-Boy.-Calle 69B'!G73</f>
        <v>43</v>
      </c>
      <c r="E59" s="23">
        <f>'AFORO-Boy.-Calle 69B'!H73</f>
        <v>58</v>
      </c>
      <c r="F59" s="23">
        <f>'AFORO-Boy.-Calle 69B'!I73</f>
        <v>27</v>
      </c>
      <c r="G59" s="24">
        <f>'AFORO-Boy.-Calle 69B'!J73</f>
        <v>28</v>
      </c>
      <c r="Z59" s="90">
        <f t="shared" si="16"/>
        <v>1900</v>
      </c>
      <c r="AA59" s="34">
        <f t="shared" si="17"/>
        <v>1915</v>
      </c>
      <c r="AB59" s="35">
        <f t="shared" si="5"/>
        <v>1</v>
      </c>
      <c r="AC59" s="35">
        <f t="shared" si="18"/>
        <v>93</v>
      </c>
      <c r="AD59" s="35">
        <f t="shared" si="6"/>
        <v>59</v>
      </c>
      <c r="AE59" s="35">
        <f t="shared" si="7"/>
        <v>29</v>
      </c>
      <c r="AF59" s="91">
        <f t="shared" si="8"/>
        <v>46</v>
      </c>
      <c r="AG59" s="107"/>
      <c r="AH59" s="107">
        <f t="shared" si="19"/>
        <v>80</v>
      </c>
      <c r="AI59" s="107">
        <f t="shared" si="20"/>
        <v>54</v>
      </c>
      <c r="AJ59" s="107">
        <f t="shared" si="21"/>
        <v>48</v>
      </c>
      <c r="AK59" s="107">
        <f t="shared" si="22"/>
        <v>34</v>
      </c>
    </row>
    <row r="60" spans="1:37" s="20" customFormat="1" x14ac:dyDescent="0.25">
      <c r="A60" s="18">
        <f>'AFORO-Boy.-Calle 69B'!C74</f>
        <v>1915</v>
      </c>
      <c r="B60" s="14">
        <f>'AFORO-Boy.-Calle 69B'!D74</f>
        <v>1930</v>
      </c>
      <c r="C60" s="23">
        <f>'AFORO-Boy.-Calle 69B'!F74</f>
        <v>1</v>
      </c>
      <c r="D60" s="23">
        <f>'AFORO-Boy.-Calle 69B'!G74</f>
        <v>56</v>
      </c>
      <c r="E60" s="23">
        <f>'AFORO-Boy.-Calle 69B'!H74</f>
        <v>56</v>
      </c>
      <c r="F60" s="23">
        <f>'AFORO-Boy.-Calle 69B'!I74</f>
        <v>31</v>
      </c>
      <c r="G60" s="24">
        <f>'AFORO-Boy.-Calle 69B'!J74</f>
        <v>38</v>
      </c>
      <c r="Z60" s="90">
        <f t="shared" si="16"/>
        <v>1915</v>
      </c>
      <c r="AA60" s="34">
        <f t="shared" si="17"/>
        <v>1930</v>
      </c>
      <c r="AB60" s="35">
        <f t="shared" si="5"/>
        <v>1</v>
      </c>
      <c r="AC60" s="35">
        <f t="shared" si="18"/>
        <v>97</v>
      </c>
      <c r="AD60" s="35">
        <f t="shared" si="6"/>
        <v>60</v>
      </c>
      <c r="AE60" s="35">
        <f t="shared" si="7"/>
        <v>32</v>
      </c>
      <c r="AF60" s="91">
        <f t="shared" si="8"/>
        <v>51</v>
      </c>
      <c r="AG60" s="107"/>
      <c r="AH60" s="107">
        <f t="shared" si="19"/>
        <v>80</v>
      </c>
      <c r="AI60" s="107">
        <f t="shared" si="20"/>
        <v>54</v>
      </c>
      <c r="AJ60" s="107">
        <f t="shared" si="21"/>
        <v>48</v>
      </c>
      <c r="AK60" s="107">
        <f t="shared" si="22"/>
        <v>34</v>
      </c>
    </row>
    <row r="61" spans="1:37" s="20" customFormat="1" x14ac:dyDescent="0.25">
      <c r="A61" s="18">
        <f>'AFORO-Boy.-Calle 69B'!C75</f>
        <v>1930</v>
      </c>
      <c r="B61" s="14">
        <f>'AFORO-Boy.-Calle 69B'!D75</f>
        <v>1945</v>
      </c>
      <c r="C61" s="23">
        <f>'AFORO-Boy.-Calle 69B'!F75</f>
        <v>1</v>
      </c>
      <c r="D61" s="23">
        <f>'AFORO-Boy.-Calle 69B'!G75</f>
        <v>41</v>
      </c>
      <c r="E61" s="23">
        <f>'AFORO-Boy.-Calle 69B'!H75</f>
        <v>61</v>
      </c>
      <c r="F61" s="23">
        <f>'AFORO-Boy.-Calle 69B'!I75</f>
        <v>44</v>
      </c>
      <c r="G61" s="24">
        <f>'AFORO-Boy.-Calle 69B'!J75</f>
        <v>19</v>
      </c>
      <c r="Z61" s="90">
        <f t="shared" si="16"/>
        <v>1930</v>
      </c>
      <c r="AA61" s="34">
        <f t="shared" si="17"/>
        <v>1945</v>
      </c>
      <c r="AB61" s="35">
        <f t="shared" si="5"/>
        <v>1</v>
      </c>
      <c r="AC61" s="35">
        <f t="shared" si="18"/>
        <v>85</v>
      </c>
      <c r="AD61" s="35">
        <f t="shared" si="6"/>
        <v>62</v>
      </c>
      <c r="AE61" s="35">
        <f t="shared" si="7"/>
        <v>45</v>
      </c>
      <c r="AF61" s="91">
        <f t="shared" si="8"/>
        <v>31</v>
      </c>
      <c r="AG61" s="107"/>
      <c r="AH61" s="107">
        <f t="shared" si="19"/>
        <v>80</v>
      </c>
      <c r="AI61" s="107">
        <f t="shared" si="20"/>
        <v>54</v>
      </c>
      <c r="AJ61" s="107">
        <f t="shared" si="21"/>
        <v>48</v>
      </c>
      <c r="AK61" s="107">
        <f t="shared" si="22"/>
        <v>34</v>
      </c>
    </row>
    <row r="62" spans="1:37" s="20" customFormat="1" x14ac:dyDescent="0.25">
      <c r="A62" s="18">
        <f>'AFORO-Boy.-Calle 69B'!C76</f>
        <v>1945</v>
      </c>
      <c r="B62" s="14">
        <f>'AFORO-Boy.-Calle 69B'!D76</f>
        <v>2000</v>
      </c>
      <c r="C62" s="23">
        <f>'AFORO-Boy.-Calle 69B'!F76</f>
        <v>1</v>
      </c>
      <c r="D62" s="23">
        <f>'AFORO-Boy.-Calle 69B'!G76</f>
        <v>30</v>
      </c>
      <c r="E62" s="23">
        <f>'AFORO-Boy.-Calle 69B'!H76</f>
        <v>69</v>
      </c>
      <c r="F62" s="23">
        <f>'AFORO-Boy.-Calle 69B'!I76</f>
        <v>46</v>
      </c>
      <c r="G62" s="24">
        <f>'AFORO-Boy.-Calle 69B'!J76</f>
        <v>24</v>
      </c>
      <c r="Z62" s="90">
        <f t="shared" si="16"/>
        <v>1945</v>
      </c>
      <c r="AA62" s="34">
        <f t="shared" si="17"/>
        <v>2000</v>
      </c>
      <c r="AB62" s="35">
        <f t="shared" si="5"/>
        <v>1</v>
      </c>
      <c r="AC62" s="35">
        <f t="shared" si="18"/>
        <v>69</v>
      </c>
      <c r="AD62" s="35">
        <f t="shared" si="6"/>
        <v>70</v>
      </c>
      <c r="AE62" s="35">
        <f t="shared" si="7"/>
        <v>49</v>
      </c>
      <c r="AF62" s="91">
        <f t="shared" si="8"/>
        <v>32</v>
      </c>
      <c r="AG62" s="107"/>
      <c r="AH62" s="107">
        <f t="shared" si="19"/>
        <v>80</v>
      </c>
      <c r="AI62" s="107">
        <f t="shared" si="20"/>
        <v>54</v>
      </c>
      <c r="AJ62" s="107">
        <f t="shared" si="21"/>
        <v>48</v>
      </c>
      <c r="AK62" s="107">
        <f t="shared" si="22"/>
        <v>34</v>
      </c>
    </row>
    <row r="63" spans="1:37" s="39" customFormat="1" ht="36" x14ac:dyDescent="0.25">
      <c r="A63" s="18">
        <f>'AFORO-Boy.-Calle 69B'!C77</f>
        <v>500</v>
      </c>
      <c r="B63" s="14">
        <f>'AFORO-Boy.-Calle 69B'!D77</f>
        <v>515</v>
      </c>
      <c r="C63" s="23" t="str">
        <f>'AFORO-Boy.-Calle 69B'!F77</f>
        <v>1B</v>
      </c>
      <c r="D63" s="23">
        <f>'AFORO-Boy.-Calle 69B'!G81</f>
        <v>283</v>
      </c>
      <c r="E63" s="23">
        <f>'AFORO-Boy.-Calle 69B'!H81</f>
        <v>3</v>
      </c>
      <c r="F63" s="23">
        <f>'AFORO-Boy.-Calle 69B'!I81</f>
        <v>3</v>
      </c>
      <c r="G63" s="24">
        <f>'AFORO-Boy.-Calle 69B'!J81</f>
        <v>130</v>
      </c>
      <c r="Z63" s="90">
        <f t="shared" si="16"/>
        <v>500</v>
      </c>
      <c r="AA63" s="34">
        <f t="shared" si="17"/>
        <v>515</v>
      </c>
      <c r="AB63" s="35" t="str">
        <f>C63</f>
        <v>1B</v>
      </c>
      <c r="AC63" s="35">
        <f>D63+D123+D243</f>
        <v>283</v>
      </c>
      <c r="AD63" s="35">
        <f>E63+E123+E243</f>
        <v>3</v>
      </c>
      <c r="AE63" s="35">
        <f>F63+F123+F243</f>
        <v>3</v>
      </c>
      <c r="AF63" s="91">
        <f>G63+G123+G243</f>
        <v>130</v>
      </c>
      <c r="AG63" s="106" t="s">
        <v>75</v>
      </c>
      <c r="AH63" s="106" t="str">
        <f>"PROM. DE AUTOS"&amp;" "&amp;AH68</f>
        <v>PROM. DE AUTOS 338</v>
      </c>
      <c r="AI63" s="106" t="str">
        <f>"PROM. DE BUSES"&amp;" "&amp;AI68</f>
        <v>PROM. DE BUSES 8</v>
      </c>
      <c r="AJ63" s="106" t="str">
        <f>"PROM. DE CAMIONES"&amp;" "&amp;AJ68</f>
        <v>PROM. DE CAMIONES 16</v>
      </c>
      <c r="AK63" s="89" t="str">
        <f>"PROM. DE MOTOS"&amp;" "&amp;AK68</f>
        <v>PROM. DE MOTOS 116</v>
      </c>
    </row>
    <row r="64" spans="1:37" s="39" customFormat="1" x14ac:dyDescent="0.25">
      <c r="A64" s="18">
        <f>'AFORO-Boy.-Calle 69B'!C78</f>
        <v>515</v>
      </c>
      <c r="B64" s="14">
        <f>'AFORO-Boy.-Calle 69B'!D78</f>
        <v>530</v>
      </c>
      <c r="C64" s="23" t="str">
        <f>'AFORO-Boy.-Calle 69B'!F78</f>
        <v>1B</v>
      </c>
      <c r="D64" s="23">
        <f>'AFORO-Boy.-Calle 69B'!G82</f>
        <v>276</v>
      </c>
      <c r="E64" s="23">
        <f>'AFORO-Boy.-Calle 69B'!H82</f>
        <v>3</v>
      </c>
      <c r="F64" s="23">
        <f>'AFORO-Boy.-Calle 69B'!I82</f>
        <v>3</v>
      </c>
      <c r="G64" s="24">
        <f>'AFORO-Boy.-Calle 69B'!J82</f>
        <v>114</v>
      </c>
      <c r="Z64" s="90">
        <f t="shared" si="16"/>
        <v>515</v>
      </c>
      <c r="AA64" s="34">
        <f t="shared" si="17"/>
        <v>530</v>
      </c>
      <c r="AB64" s="35" t="str">
        <f t="shared" ref="AB64:AB122" si="23">C64</f>
        <v>1B</v>
      </c>
      <c r="AC64" s="35">
        <f t="shared" ref="AC64:AC122" si="24">D64+D124+D244</f>
        <v>276</v>
      </c>
      <c r="AD64" s="35">
        <f t="shared" ref="AD64:AD122" si="25">E64+E124+E244</f>
        <v>3</v>
      </c>
      <c r="AE64" s="35">
        <f t="shared" ref="AE64:AE122" si="26">F64+F124+F244</f>
        <v>3</v>
      </c>
      <c r="AF64" s="91">
        <f t="shared" ref="AF64:AF121" si="27">G64+G124+G244</f>
        <v>114</v>
      </c>
      <c r="AG64" s="107"/>
      <c r="AH64" s="107"/>
      <c r="AI64" s="107"/>
      <c r="AJ64" s="107"/>
      <c r="AK64" s="107"/>
    </row>
    <row r="65" spans="1:37" s="39" customFormat="1" x14ac:dyDescent="0.25">
      <c r="A65" s="18">
        <f>'AFORO-Boy.-Calle 69B'!C79</f>
        <v>530</v>
      </c>
      <c r="B65" s="14">
        <f>'AFORO-Boy.-Calle 69B'!D79</f>
        <v>545</v>
      </c>
      <c r="C65" s="23" t="str">
        <f>'AFORO-Boy.-Calle 69B'!F79</f>
        <v>1B</v>
      </c>
      <c r="D65" s="23">
        <f>'AFORO-Boy.-Calle 69B'!G83</f>
        <v>314</v>
      </c>
      <c r="E65" s="23">
        <f>'AFORO-Boy.-Calle 69B'!H83</f>
        <v>3</v>
      </c>
      <c r="F65" s="23">
        <f>'AFORO-Boy.-Calle 69B'!I83</f>
        <v>14</v>
      </c>
      <c r="G65" s="24">
        <f>'AFORO-Boy.-Calle 69B'!J83</f>
        <v>119</v>
      </c>
      <c r="Z65" s="90">
        <f t="shared" si="16"/>
        <v>530</v>
      </c>
      <c r="AA65" s="34">
        <f t="shared" si="17"/>
        <v>545</v>
      </c>
      <c r="AB65" s="35" t="str">
        <f t="shared" si="23"/>
        <v>1B</v>
      </c>
      <c r="AC65" s="35">
        <f t="shared" si="24"/>
        <v>314</v>
      </c>
      <c r="AD65" s="35">
        <f t="shared" si="25"/>
        <v>3</v>
      </c>
      <c r="AE65" s="35">
        <f t="shared" si="26"/>
        <v>14</v>
      </c>
      <c r="AF65" s="91">
        <f t="shared" si="27"/>
        <v>119</v>
      </c>
      <c r="AG65" s="107"/>
      <c r="AH65" s="107"/>
      <c r="AI65" s="107"/>
      <c r="AJ65" s="107"/>
      <c r="AK65" s="107"/>
    </row>
    <row r="66" spans="1:37" s="39" customFormat="1" x14ac:dyDescent="0.25">
      <c r="A66" s="18">
        <f>'AFORO-Boy.-Calle 69B'!C80</f>
        <v>545</v>
      </c>
      <c r="B66" s="14">
        <f>'AFORO-Boy.-Calle 69B'!D80</f>
        <v>600</v>
      </c>
      <c r="C66" s="23" t="str">
        <f>'AFORO-Boy.-Calle 69B'!F80</f>
        <v>1B</v>
      </c>
      <c r="D66" s="23">
        <f>'AFORO-Boy.-Calle 69B'!G84</f>
        <v>208</v>
      </c>
      <c r="E66" s="23">
        <f>'AFORO-Boy.-Calle 69B'!H84</f>
        <v>6</v>
      </c>
      <c r="F66" s="23">
        <f>'AFORO-Boy.-Calle 69B'!I84</f>
        <v>3</v>
      </c>
      <c r="G66" s="24">
        <f>'AFORO-Boy.-Calle 69B'!J84</f>
        <v>103</v>
      </c>
      <c r="Z66" s="90">
        <f t="shared" si="16"/>
        <v>545</v>
      </c>
      <c r="AA66" s="34">
        <f t="shared" si="17"/>
        <v>600</v>
      </c>
      <c r="AB66" s="35" t="str">
        <f t="shared" si="23"/>
        <v>1B</v>
      </c>
      <c r="AC66" s="35">
        <f t="shared" si="24"/>
        <v>208</v>
      </c>
      <c r="AD66" s="35">
        <f t="shared" si="25"/>
        <v>6</v>
      </c>
      <c r="AE66" s="35">
        <f t="shared" si="26"/>
        <v>3</v>
      </c>
      <c r="AF66" s="91">
        <f t="shared" si="27"/>
        <v>103</v>
      </c>
      <c r="AG66" s="107"/>
      <c r="AH66" s="107"/>
      <c r="AI66" s="107"/>
      <c r="AJ66" s="107"/>
      <c r="AK66" s="107"/>
    </row>
    <row r="67" spans="1:37" x14ac:dyDescent="0.25">
      <c r="A67" s="18">
        <f>'AFORO-Boy.-Calle 69B'!C81</f>
        <v>600</v>
      </c>
      <c r="B67" s="14">
        <f>'AFORO-Boy.-Calle 69B'!D81</f>
        <v>615</v>
      </c>
      <c r="C67" s="25" t="str">
        <f>'AFORO-Boy.-Calle 69B'!F81</f>
        <v>1B</v>
      </c>
      <c r="D67" s="25">
        <f>'AFORO-Boy.-Calle 69B'!G81</f>
        <v>283</v>
      </c>
      <c r="E67" s="25">
        <f>'AFORO-Boy.-Calle 69B'!H81</f>
        <v>3</v>
      </c>
      <c r="F67" s="25">
        <f>'AFORO-Boy.-Calle 69B'!I81</f>
        <v>3</v>
      </c>
      <c r="G67" s="26">
        <f>'AFORO-Boy.-Calle 69B'!J81</f>
        <v>130</v>
      </c>
      <c r="Z67" s="90">
        <f t="shared" ref="Z67:Z98" si="28">A127</f>
        <v>600</v>
      </c>
      <c r="AA67" s="34">
        <f t="shared" ref="AA67:AA98" si="29">B127</f>
        <v>615</v>
      </c>
      <c r="AB67" s="35" t="str">
        <f t="shared" si="23"/>
        <v>1B</v>
      </c>
      <c r="AC67" s="35">
        <f t="shared" si="24"/>
        <v>350</v>
      </c>
      <c r="AD67" s="35">
        <f t="shared" si="25"/>
        <v>7</v>
      </c>
      <c r="AE67" s="35">
        <f t="shared" si="26"/>
        <v>8</v>
      </c>
      <c r="AF67" s="91">
        <f t="shared" si="27"/>
        <v>144</v>
      </c>
      <c r="AG67" s="125" t="str">
        <f>Z67&amp;" a "&amp;AA82</f>
        <v>600 a 1000</v>
      </c>
      <c r="AH67" s="107">
        <f>ROUNDUP(AVERAGE($AC$67:$AC$82),0)</f>
        <v>338</v>
      </c>
      <c r="AI67" s="107">
        <f>ROUNDUP(AVERAGE($AD$67:$AD$82),0)</f>
        <v>8</v>
      </c>
      <c r="AJ67" s="107">
        <f>ROUNDUP(AVERAGE($AE$67:$AE$82),0)</f>
        <v>16</v>
      </c>
      <c r="AK67" s="107">
        <f>ROUNDUP(AVERAGE($AF$67:$AF$82),0)</f>
        <v>116</v>
      </c>
    </row>
    <row r="68" spans="1:37" x14ac:dyDescent="0.25">
      <c r="A68" s="18">
        <f>'AFORO-Boy.-Calle 69B'!C82</f>
        <v>615</v>
      </c>
      <c r="B68" s="14">
        <f>'AFORO-Boy.-Calle 69B'!D82</f>
        <v>630</v>
      </c>
      <c r="C68" s="25" t="str">
        <f>'AFORO-Boy.-Calle 69B'!F82</f>
        <v>1B</v>
      </c>
      <c r="D68" s="25">
        <f>'AFORO-Boy.-Calle 69B'!G82</f>
        <v>276</v>
      </c>
      <c r="E68" s="25">
        <f>'AFORO-Boy.-Calle 69B'!H82</f>
        <v>3</v>
      </c>
      <c r="F68" s="25">
        <f>'AFORO-Boy.-Calle 69B'!I82</f>
        <v>3</v>
      </c>
      <c r="G68" s="26">
        <f>'AFORO-Boy.-Calle 69B'!J82</f>
        <v>114</v>
      </c>
      <c r="Z68" s="90">
        <f t="shared" si="28"/>
        <v>615</v>
      </c>
      <c r="AA68" s="34">
        <f t="shared" si="29"/>
        <v>630</v>
      </c>
      <c r="AB68" s="35" t="str">
        <f t="shared" si="23"/>
        <v>1B</v>
      </c>
      <c r="AC68" s="35">
        <f t="shared" si="24"/>
        <v>401</v>
      </c>
      <c r="AD68" s="35">
        <f t="shared" si="25"/>
        <v>7</v>
      </c>
      <c r="AE68" s="35">
        <f t="shared" si="26"/>
        <v>8</v>
      </c>
      <c r="AF68" s="91">
        <f t="shared" si="27"/>
        <v>129</v>
      </c>
      <c r="AG68" s="107"/>
      <c r="AH68" s="107">
        <f t="shared" ref="AH68:AH82" si="30">ROUNDUP(AVERAGE($AC$67:$AC$82),0)</f>
        <v>338</v>
      </c>
      <c r="AI68" s="107">
        <f t="shared" ref="AI68:AI82" si="31">ROUNDUP(AVERAGE($AD$67:$AD$82),0)</f>
        <v>8</v>
      </c>
      <c r="AJ68" s="107">
        <f t="shared" ref="AJ68:AJ82" si="32">ROUNDUP(AVERAGE($AE$67:$AE$82),0)</f>
        <v>16</v>
      </c>
      <c r="AK68" s="107">
        <f t="shared" ref="AK68:AK82" si="33">ROUNDUP(AVERAGE($AF$67:$AF$82),0)</f>
        <v>116</v>
      </c>
    </row>
    <row r="69" spans="1:37" x14ac:dyDescent="0.25">
      <c r="A69" s="18">
        <f>'AFORO-Boy.-Calle 69B'!C83</f>
        <v>630</v>
      </c>
      <c r="B69" s="14">
        <f>'AFORO-Boy.-Calle 69B'!D83</f>
        <v>645</v>
      </c>
      <c r="C69" s="25" t="str">
        <f>'AFORO-Boy.-Calle 69B'!F83</f>
        <v>1B</v>
      </c>
      <c r="D69" s="25">
        <f>'AFORO-Boy.-Calle 69B'!G83</f>
        <v>314</v>
      </c>
      <c r="E69" s="25">
        <f>'AFORO-Boy.-Calle 69B'!H83</f>
        <v>3</v>
      </c>
      <c r="F69" s="25">
        <f>'AFORO-Boy.-Calle 69B'!I83</f>
        <v>14</v>
      </c>
      <c r="G69" s="26">
        <f>'AFORO-Boy.-Calle 69B'!J83</f>
        <v>119</v>
      </c>
      <c r="Z69" s="90">
        <f t="shared" si="28"/>
        <v>630</v>
      </c>
      <c r="AA69" s="34">
        <f t="shared" si="29"/>
        <v>645</v>
      </c>
      <c r="AB69" s="35" t="str">
        <f t="shared" si="23"/>
        <v>1B</v>
      </c>
      <c r="AC69" s="35">
        <f t="shared" si="24"/>
        <v>414</v>
      </c>
      <c r="AD69" s="35">
        <f t="shared" si="25"/>
        <v>16</v>
      </c>
      <c r="AE69" s="35">
        <f t="shared" si="26"/>
        <v>22</v>
      </c>
      <c r="AF69" s="91">
        <f t="shared" si="27"/>
        <v>141</v>
      </c>
      <c r="AG69" s="107"/>
      <c r="AH69" s="107">
        <f t="shared" si="30"/>
        <v>338</v>
      </c>
      <c r="AI69" s="107">
        <f t="shared" si="31"/>
        <v>8</v>
      </c>
      <c r="AJ69" s="107">
        <f t="shared" si="32"/>
        <v>16</v>
      </c>
      <c r="AK69" s="107">
        <f t="shared" si="33"/>
        <v>116</v>
      </c>
    </row>
    <row r="70" spans="1:37" x14ac:dyDescent="0.25">
      <c r="A70" s="18">
        <f>'AFORO-Boy.-Calle 69B'!C84</f>
        <v>645</v>
      </c>
      <c r="B70" s="14">
        <f>'AFORO-Boy.-Calle 69B'!D84</f>
        <v>700</v>
      </c>
      <c r="C70" s="25" t="str">
        <f>'AFORO-Boy.-Calle 69B'!F84</f>
        <v>1B</v>
      </c>
      <c r="D70" s="25">
        <f>'AFORO-Boy.-Calle 69B'!G84</f>
        <v>208</v>
      </c>
      <c r="E70" s="25">
        <f>'AFORO-Boy.-Calle 69B'!H84</f>
        <v>6</v>
      </c>
      <c r="F70" s="25">
        <f>'AFORO-Boy.-Calle 69B'!I84</f>
        <v>3</v>
      </c>
      <c r="G70" s="26">
        <f>'AFORO-Boy.-Calle 69B'!J84</f>
        <v>103</v>
      </c>
      <c r="Z70" s="90">
        <f t="shared" si="28"/>
        <v>645</v>
      </c>
      <c r="AA70" s="34">
        <f t="shared" si="29"/>
        <v>700</v>
      </c>
      <c r="AB70" s="35" t="str">
        <f t="shared" si="23"/>
        <v>1B</v>
      </c>
      <c r="AC70" s="35">
        <f t="shared" si="24"/>
        <v>322</v>
      </c>
      <c r="AD70" s="35">
        <f t="shared" si="25"/>
        <v>12</v>
      </c>
      <c r="AE70" s="35">
        <f t="shared" si="26"/>
        <v>18</v>
      </c>
      <c r="AF70" s="91">
        <f t="shared" si="27"/>
        <v>129</v>
      </c>
      <c r="AG70" s="3"/>
      <c r="AH70" s="107">
        <f t="shared" si="30"/>
        <v>338</v>
      </c>
      <c r="AI70" s="107">
        <f t="shared" si="31"/>
        <v>8</v>
      </c>
      <c r="AJ70" s="107">
        <f t="shared" si="32"/>
        <v>16</v>
      </c>
      <c r="AK70" s="107">
        <f t="shared" si="33"/>
        <v>116</v>
      </c>
    </row>
    <row r="71" spans="1:37" x14ac:dyDescent="0.25">
      <c r="A71" s="18">
        <f>'AFORO-Boy.-Calle 69B'!C85</f>
        <v>700</v>
      </c>
      <c r="B71" s="14">
        <f>'AFORO-Boy.-Calle 69B'!D85</f>
        <v>715</v>
      </c>
      <c r="C71" s="25" t="str">
        <f>'AFORO-Boy.-Calle 69B'!F85</f>
        <v>1B</v>
      </c>
      <c r="D71" s="25">
        <f>'AFORO-Boy.-Calle 69B'!G85</f>
        <v>187</v>
      </c>
      <c r="E71" s="25">
        <f>'AFORO-Boy.-Calle 69B'!H85</f>
        <v>2</v>
      </c>
      <c r="F71" s="25">
        <f>'AFORO-Boy.-Calle 69B'!I85</f>
        <v>3</v>
      </c>
      <c r="G71" s="26">
        <f>'AFORO-Boy.-Calle 69B'!J85</f>
        <v>120</v>
      </c>
      <c r="Z71" s="90">
        <f t="shared" si="28"/>
        <v>700</v>
      </c>
      <c r="AA71" s="34">
        <f t="shared" si="29"/>
        <v>715</v>
      </c>
      <c r="AB71" s="35" t="str">
        <f t="shared" si="23"/>
        <v>1B</v>
      </c>
      <c r="AC71" s="35">
        <f t="shared" si="24"/>
        <v>312</v>
      </c>
      <c r="AD71" s="35">
        <f t="shared" si="25"/>
        <v>11</v>
      </c>
      <c r="AE71" s="35">
        <f t="shared" si="26"/>
        <v>16</v>
      </c>
      <c r="AF71" s="91">
        <f t="shared" si="27"/>
        <v>132</v>
      </c>
      <c r="AG71" s="107"/>
      <c r="AH71" s="107">
        <f t="shared" si="30"/>
        <v>338</v>
      </c>
      <c r="AI71" s="107">
        <f t="shared" si="31"/>
        <v>8</v>
      </c>
      <c r="AJ71" s="107">
        <f t="shared" si="32"/>
        <v>16</v>
      </c>
      <c r="AK71" s="107">
        <f t="shared" si="33"/>
        <v>116</v>
      </c>
    </row>
    <row r="72" spans="1:37" x14ac:dyDescent="0.25">
      <c r="A72" s="18">
        <f>'AFORO-Boy.-Calle 69B'!C86</f>
        <v>715</v>
      </c>
      <c r="B72" s="14">
        <f>'AFORO-Boy.-Calle 69B'!D86</f>
        <v>730</v>
      </c>
      <c r="C72" s="25" t="str">
        <f>'AFORO-Boy.-Calle 69B'!F86</f>
        <v>1B</v>
      </c>
      <c r="D72" s="25">
        <f>'AFORO-Boy.-Calle 69B'!G86</f>
        <v>207</v>
      </c>
      <c r="E72" s="25">
        <f>'AFORO-Boy.-Calle 69B'!H86</f>
        <v>2</v>
      </c>
      <c r="F72" s="25">
        <f>'AFORO-Boy.-Calle 69B'!I86</f>
        <v>3</v>
      </c>
      <c r="G72" s="26">
        <f>'AFORO-Boy.-Calle 69B'!J86</f>
        <v>108</v>
      </c>
      <c r="Z72" s="90">
        <f t="shared" si="28"/>
        <v>715</v>
      </c>
      <c r="AA72" s="34">
        <f t="shared" si="29"/>
        <v>730</v>
      </c>
      <c r="AB72" s="35" t="str">
        <f t="shared" si="23"/>
        <v>1B</v>
      </c>
      <c r="AC72" s="35">
        <f t="shared" si="24"/>
        <v>341</v>
      </c>
      <c r="AD72" s="35">
        <f t="shared" si="25"/>
        <v>11</v>
      </c>
      <c r="AE72" s="35">
        <f t="shared" si="26"/>
        <v>17</v>
      </c>
      <c r="AF72" s="91">
        <f t="shared" si="27"/>
        <v>137</v>
      </c>
      <c r="AG72" s="107"/>
      <c r="AH72" s="107">
        <f t="shared" si="30"/>
        <v>338</v>
      </c>
      <c r="AI72" s="107">
        <f t="shared" si="31"/>
        <v>8</v>
      </c>
      <c r="AJ72" s="107">
        <f t="shared" si="32"/>
        <v>16</v>
      </c>
      <c r="AK72" s="107">
        <f t="shared" si="33"/>
        <v>116</v>
      </c>
    </row>
    <row r="73" spans="1:37" x14ac:dyDescent="0.25">
      <c r="A73" s="18">
        <f>'AFORO-Boy.-Calle 69B'!C87</f>
        <v>730</v>
      </c>
      <c r="B73" s="14">
        <f>'AFORO-Boy.-Calle 69B'!D87</f>
        <v>745</v>
      </c>
      <c r="C73" s="25" t="str">
        <f>'AFORO-Boy.-Calle 69B'!F87</f>
        <v>1B</v>
      </c>
      <c r="D73" s="25">
        <f>'AFORO-Boy.-Calle 69B'!G87</f>
        <v>265</v>
      </c>
      <c r="E73" s="25">
        <f>'AFORO-Boy.-Calle 69B'!H87</f>
        <v>1</v>
      </c>
      <c r="F73" s="25">
        <f>'AFORO-Boy.-Calle 69B'!I87</f>
        <v>3</v>
      </c>
      <c r="G73" s="26">
        <f>'AFORO-Boy.-Calle 69B'!J87</f>
        <v>125</v>
      </c>
      <c r="Z73" s="90">
        <f t="shared" si="28"/>
        <v>730</v>
      </c>
      <c r="AA73" s="34">
        <f t="shared" si="29"/>
        <v>745</v>
      </c>
      <c r="AB73" s="35" t="str">
        <f t="shared" si="23"/>
        <v>1B</v>
      </c>
      <c r="AC73" s="35">
        <f t="shared" si="24"/>
        <v>383</v>
      </c>
      <c r="AD73" s="35">
        <f t="shared" si="25"/>
        <v>6</v>
      </c>
      <c r="AE73" s="35">
        <f t="shared" si="26"/>
        <v>15</v>
      </c>
      <c r="AF73" s="91">
        <f t="shared" si="27"/>
        <v>153</v>
      </c>
      <c r="AG73" s="107"/>
      <c r="AH73" s="107">
        <f t="shared" si="30"/>
        <v>338</v>
      </c>
      <c r="AI73" s="107">
        <f t="shared" si="31"/>
        <v>8</v>
      </c>
      <c r="AJ73" s="107">
        <f t="shared" si="32"/>
        <v>16</v>
      </c>
      <c r="AK73" s="107">
        <f t="shared" si="33"/>
        <v>116</v>
      </c>
    </row>
    <row r="74" spans="1:37" x14ac:dyDescent="0.25">
      <c r="A74" s="18">
        <f>'AFORO-Boy.-Calle 69B'!C88</f>
        <v>745</v>
      </c>
      <c r="B74" s="14">
        <f>'AFORO-Boy.-Calle 69B'!D88</f>
        <v>800</v>
      </c>
      <c r="C74" s="25" t="str">
        <f>'AFORO-Boy.-Calle 69B'!F88</f>
        <v>1B</v>
      </c>
      <c r="D74" s="25">
        <f>'AFORO-Boy.-Calle 69B'!G88</f>
        <v>219</v>
      </c>
      <c r="E74" s="25">
        <f>'AFORO-Boy.-Calle 69B'!H88</f>
        <v>3</v>
      </c>
      <c r="F74" s="25">
        <f>'AFORO-Boy.-Calle 69B'!I88</f>
        <v>8</v>
      </c>
      <c r="G74" s="26">
        <f>'AFORO-Boy.-Calle 69B'!J88</f>
        <v>91</v>
      </c>
      <c r="Z74" s="90">
        <f t="shared" si="28"/>
        <v>745</v>
      </c>
      <c r="AA74" s="34">
        <f t="shared" si="29"/>
        <v>800</v>
      </c>
      <c r="AB74" s="35" t="str">
        <f t="shared" si="23"/>
        <v>1B</v>
      </c>
      <c r="AC74" s="35">
        <f t="shared" si="24"/>
        <v>349</v>
      </c>
      <c r="AD74" s="35">
        <f t="shared" si="25"/>
        <v>6</v>
      </c>
      <c r="AE74" s="35">
        <f t="shared" si="26"/>
        <v>13</v>
      </c>
      <c r="AF74" s="91">
        <f t="shared" si="27"/>
        <v>121</v>
      </c>
      <c r="AG74" s="107"/>
      <c r="AH74" s="107">
        <f t="shared" si="30"/>
        <v>338</v>
      </c>
      <c r="AI74" s="107">
        <f t="shared" si="31"/>
        <v>8</v>
      </c>
      <c r="AJ74" s="107">
        <f t="shared" si="32"/>
        <v>16</v>
      </c>
      <c r="AK74" s="107">
        <f t="shared" si="33"/>
        <v>116</v>
      </c>
    </row>
    <row r="75" spans="1:37" x14ac:dyDescent="0.25">
      <c r="A75" s="18">
        <f>'AFORO-Boy.-Calle 69B'!C89</f>
        <v>800</v>
      </c>
      <c r="B75" s="14">
        <f>'AFORO-Boy.-Calle 69B'!D89</f>
        <v>815</v>
      </c>
      <c r="C75" s="25" t="str">
        <f>'AFORO-Boy.-Calle 69B'!F89</f>
        <v>1B</v>
      </c>
      <c r="D75" s="25">
        <f>'AFORO-Boy.-Calle 69B'!G89</f>
        <v>247</v>
      </c>
      <c r="E75" s="25">
        <f>'AFORO-Boy.-Calle 69B'!H89</f>
        <v>2</v>
      </c>
      <c r="F75" s="25">
        <f>'AFORO-Boy.-Calle 69B'!I89</f>
        <v>3</v>
      </c>
      <c r="G75" s="26">
        <f>'AFORO-Boy.-Calle 69B'!J89</f>
        <v>74</v>
      </c>
      <c r="Z75" s="90">
        <f t="shared" si="28"/>
        <v>800</v>
      </c>
      <c r="AA75" s="34">
        <f t="shared" si="29"/>
        <v>815</v>
      </c>
      <c r="AB75" s="35" t="str">
        <f t="shared" si="23"/>
        <v>1B</v>
      </c>
      <c r="AC75" s="35">
        <f t="shared" si="24"/>
        <v>357</v>
      </c>
      <c r="AD75" s="35">
        <f t="shared" si="25"/>
        <v>6</v>
      </c>
      <c r="AE75" s="35">
        <f t="shared" si="26"/>
        <v>10</v>
      </c>
      <c r="AF75" s="91">
        <f t="shared" si="27"/>
        <v>100</v>
      </c>
      <c r="AG75" s="107"/>
      <c r="AH75" s="107">
        <f t="shared" si="30"/>
        <v>338</v>
      </c>
      <c r="AI75" s="107">
        <f t="shared" si="31"/>
        <v>8</v>
      </c>
      <c r="AJ75" s="107">
        <f t="shared" si="32"/>
        <v>16</v>
      </c>
      <c r="AK75" s="107">
        <f t="shared" si="33"/>
        <v>116</v>
      </c>
    </row>
    <row r="76" spans="1:37" x14ac:dyDescent="0.25">
      <c r="A76" s="18">
        <f>'AFORO-Boy.-Calle 69B'!C90</f>
        <v>815</v>
      </c>
      <c r="B76" s="14">
        <f>'AFORO-Boy.-Calle 69B'!D90</f>
        <v>830</v>
      </c>
      <c r="C76" s="25" t="str">
        <f>'AFORO-Boy.-Calle 69B'!F90</f>
        <v>1B</v>
      </c>
      <c r="D76" s="25">
        <f>'AFORO-Boy.-Calle 69B'!G90</f>
        <v>193</v>
      </c>
      <c r="E76" s="25">
        <f>'AFORO-Boy.-Calle 69B'!H90</f>
        <v>3</v>
      </c>
      <c r="F76" s="25">
        <f>'AFORO-Boy.-Calle 69B'!I90</f>
        <v>3</v>
      </c>
      <c r="G76" s="26">
        <f>'AFORO-Boy.-Calle 69B'!J90</f>
        <v>89</v>
      </c>
      <c r="Z76" s="90">
        <f t="shared" si="28"/>
        <v>815</v>
      </c>
      <c r="AA76" s="34">
        <f t="shared" si="29"/>
        <v>830</v>
      </c>
      <c r="AB76" s="35" t="str">
        <f t="shared" si="23"/>
        <v>1B</v>
      </c>
      <c r="AC76" s="35">
        <f t="shared" si="24"/>
        <v>304</v>
      </c>
      <c r="AD76" s="35">
        <f t="shared" si="25"/>
        <v>5</v>
      </c>
      <c r="AE76" s="35">
        <f t="shared" si="26"/>
        <v>17</v>
      </c>
      <c r="AF76" s="91">
        <f t="shared" si="27"/>
        <v>116</v>
      </c>
      <c r="AG76" s="107"/>
      <c r="AH76" s="107">
        <f t="shared" si="30"/>
        <v>338</v>
      </c>
      <c r="AI76" s="107">
        <f t="shared" si="31"/>
        <v>8</v>
      </c>
      <c r="AJ76" s="107">
        <f t="shared" si="32"/>
        <v>16</v>
      </c>
      <c r="AK76" s="107">
        <f t="shared" si="33"/>
        <v>116</v>
      </c>
    </row>
    <row r="77" spans="1:37" x14ac:dyDescent="0.25">
      <c r="A77" s="18">
        <f>'AFORO-Boy.-Calle 69B'!C91</f>
        <v>830</v>
      </c>
      <c r="B77" s="14">
        <f>'AFORO-Boy.-Calle 69B'!D91</f>
        <v>845</v>
      </c>
      <c r="C77" s="25" t="str">
        <f>'AFORO-Boy.-Calle 69B'!F91</f>
        <v>1B</v>
      </c>
      <c r="D77" s="25">
        <f>'AFORO-Boy.-Calle 69B'!G91</f>
        <v>226</v>
      </c>
      <c r="E77" s="25">
        <f>'AFORO-Boy.-Calle 69B'!H91</f>
        <v>3</v>
      </c>
      <c r="F77" s="25">
        <f>'AFORO-Boy.-Calle 69B'!I91</f>
        <v>10</v>
      </c>
      <c r="G77" s="26">
        <f>'AFORO-Boy.-Calle 69B'!J91</f>
        <v>78</v>
      </c>
      <c r="Z77" s="90">
        <f t="shared" si="28"/>
        <v>830</v>
      </c>
      <c r="AA77" s="34">
        <f t="shared" si="29"/>
        <v>845</v>
      </c>
      <c r="AB77" s="35" t="str">
        <f t="shared" si="23"/>
        <v>1B</v>
      </c>
      <c r="AC77" s="35">
        <f t="shared" si="24"/>
        <v>321</v>
      </c>
      <c r="AD77" s="35">
        <f t="shared" si="25"/>
        <v>5</v>
      </c>
      <c r="AE77" s="35">
        <f t="shared" si="26"/>
        <v>20</v>
      </c>
      <c r="AF77" s="91">
        <f t="shared" si="27"/>
        <v>89</v>
      </c>
      <c r="AG77" s="107"/>
      <c r="AH77" s="107">
        <f t="shared" si="30"/>
        <v>338</v>
      </c>
      <c r="AI77" s="107">
        <f t="shared" si="31"/>
        <v>8</v>
      </c>
      <c r="AJ77" s="107">
        <f t="shared" si="32"/>
        <v>16</v>
      </c>
      <c r="AK77" s="107">
        <f t="shared" si="33"/>
        <v>116</v>
      </c>
    </row>
    <row r="78" spans="1:37" x14ac:dyDescent="0.25">
      <c r="A78" s="18">
        <f>'AFORO-Boy.-Calle 69B'!C92</f>
        <v>845</v>
      </c>
      <c r="B78" s="14">
        <f>'AFORO-Boy.-Calle 69B'!D92</f>
        <v>900</v>
      </c>
      <c r="C78" s="25" t="str">
        <f>'AFORO-Boy.-Calle 69B'!F92</f>
        <v>1B</v>
      </c>
      <c r="D78" s="25">
        <f>'AFORO-Boy.-Calle 69B'!G92</f>
        <v>238</v>
      </c>
      <c r="E78" s="25">
        <f>'AFORO-Boy.-Calle 69B'!H92</f>
        <v>1</v>
      </c>
      <c r="F78" s="25">
        <f>'AFORO-Boy.-Calle 69B'!I92</f>
        <v>3</v>
      </c>
      <c r="G78" s="26">
        <f>'AFORO-Boy.-Calle 69B'!J92</f>
        <v>92</v>
      </c>
      <c r="Z78" s="90">
        <f t="shared" si="28"/>
        <v>845</v>
      </c>
      <c r="AA78" s="34">
        <f t="shared" si="29"/>
        <v>900</v>
      </c>
      <c r="AB78" s="35" t="str">
        <f t="shared" si="23"/>
        <v>1B</v>
      </c>
      <c r="AC78" s="35">
        <f t="shared" si="24"/>
        <v>330</v>
      </c>
      <c r="AD78" s="35">
        <f t="shared" si="25"/>
        <v>3</v>
      </c>
      <c r="AE78" s="35">
        <f t="shared" si="26"/>
        <v>16</v>
      </c>
      <c r="AF78" s="91">
        <f t="shared" si="27"/>
        <v>106</v>
      </c>
      <c r="AG78" s="107"/>
      <c r="AH78" s="107">
        <f t="shared" si="30"/>
        <v>338</v>
      </c>
      <c r="AI78" s="107">
        <f t="shared" si="31"/>
        <v>8</v>
      </c>
      <c r="AJ78" s="107">
        <f t="shared" si="32"/>
        <v>16</v>
      </c>
      <c r="AK78" s="107">
        <f t="shared" si="33"/>
        <v>116</v>
      </c>
    </row>
    <row r="79" spans="1:37" x14ac:dyDescent="0.25">
      <c r="A79" s="18">
        <f>'AFORO-Boy.-Calle 69B'!C93</f>
        <v>900</v>
      </c>
      <c r="B79" s="14">
        <f>'AFORO-Boy.-Calle 69B'!D93</f>
        <v>915</v>
      </c>
      <c r="C79" s="25" t="str">
        <f>'AFORO-Boy.-Calle 69B'!F93</f>
        <v>1B</v>
      </c>
      <c r="D79" s="25">
        <f>'AFORO-Boy.-Calle 69B'!G93</f>
        <v>220</v>
      </c>
      <c r="E79" s="25">
        <f>'AFORO-Boy.-Calle 69B'!H93</f>
        <v>1</v>
      </c>
      <c r="F79" s="25">
        <f>'AFORO-Boy.-Calle 69B'!I93</f>
        <v>3</v>
      </c>
      <c r="G79" s="26">
        <f>'AFORO-Boy.-Calle 69B'!J93</f>
        <v>82</v>
      </c>
      <c r="Z79" s="90">
        <f t="shared" si="28"/>
        <v>900</v>
      </c>
      <c r="AA79" s="34">
        <f t="shared" si="29"/>
        <v>915</v>
      </c>
      <c r="AB79" s="35" t="str">
        <f t="shared" si="23"/>
        <v>1B</v>
      </c>
      <c r="AC79" s="35">
        <f t="shared" si="24"/>
        <v>315</v>
      </c>
      <c r="AD79" s="35">
        <f t="shared" si="25"/>
        <v>5</v>
      </c>
      <c r="AE79" s="35">
        <f t="shared" si="26"/>
        <v>8</v>
      </c>
      <c r="AF79" s="91">
        <f t="shared" si="27"/>
        <v>94</v>
      </c>
      <c r="AG79" s="107"/>
      <c r="AH79" s="107">
        <f t="shared" si="30"/>
        <v>338</v>
      </c>
      <c r="AI79" s="107">
        <f t="shared" si="31"/>
        <v>8</v>
      </c>
      <c r="AJ79" s="107">
        <f t="shared" si="32"/>
        <v>16</v>
      </c>
      <c r="AK79" s="107">
        <f t="shared" si="33"/>
        <v>116</v>
      </c>
    </row>
    <row r="80" spans="1:37" x14ac:dyDescent="0.25">
      <c r="A80" s="18">
        <f>'AFORO-Boy.-Calle 69B'!C94</f>
        <v>915</v>
      </c>
      <c r="B80" s="14">
        <f>'AFORO-Boy.-Calle 69B'!D94</f>
        <v>930</v>
      </c>
      <c r="C80" s="25" t="str">
        <f>'AFORO-Boy.-Calle 69B'!F94</f>
        <v>1B</v>
      </c>
      <c r="D80" s="25">
        <f>'AFORO-Boy.-Calle 69B'!G94</f>
        <v>206</v>
      </c>
      <c r="E80" s="25">
        <f>'AFORO-Boy.-Calle 69B'!H94</f>
        <v>1</v>
      </c>
      <c r="F80" s="25">
        <f>'AFORO-Boy.-Calle 69B'!I94</f>
        <v>4</v>
      </c>
      <c r="G80" s="26">
        <f>'AFORO-Boy.-Calle 69B'!J94</f>
        <v>71</v>
      </c>
      <c r="Z80" s="90">
        <f t="shared" si="28"/>
        <v>915</v>
      </c>
      <c r="AA80" s="34">
        <f t="shared" si="29"/>
        <v>930</v>
      </c>
      <c r="AB80" s="35" t="str">
        <f t="shared" si="23"/>
        <v>1B</v>
      </c>
      <c r="AC80" s="35">
        <f t="shared" si="24"/>
        <v>288</v>
      </c>
      <c r="AD80" s="35">
        <f t="shared" si="25"/>
        <v>4</v>
      </c>
      <c r="AE80" s="35">
        <f t="shared" si="26"/>
        <v>13</v>
      </c>
      <c r="AF80" s="91">
        <f t="shared" si="27"/>
        <v>90</v>
      </c>
      <c r="AG80" s="107"/>
      <c r="AH80" s="107">
        <f t="shared" si="30"/>
        <v>338</v>
      </c>
      <c r="AI80" s="107">
        <f t="shared" si="31"/>
        <v>8</v>
      </c>
      <c r="AJ80" s="107">
        <f t="shared" si="32"/>
        <v>16</v>
      </c>
      <c r="AK80" s="107">
        <f t="shared" si="33"/>
        <v>116</v>
      </c>
    </row>
    <row r="81" spans="1:37" x14ac:dyDescent="0.25">
      <c r="A81" s="18">
        <f>'AFORO-Boy.-Calle 69B'!C95</f>
        <v>930</v>
      </c>
      <c r="B81" s="14">
        <f>'AFORO-Boy.-Calle 69B'!D95</f>
        <v>945</v>
      </c>
      <c r="C81" s="25" t="str">
        <f>'AFORO-Boy.-Calle 69B'!F95</f>
        <v>1B</v>
      </c>
      <c r="D81" s="25">
        <f>'AFORO-Boy.-Calle 69B'!G95</f>
        <v>219</v>
      </c>
      <c r="E81" s="25">
        <f>'AFORO-Boy.-Calle 69B'!H95</f>
        <v>1</v>
      </c>
      <c r="F81" s="25">
        <f>'AFORO-Boy.-Calle 69B'!I95</f>
        <v>9</v>
      </c>
      <c r="G81" s="26">
        <f>'AFORO-Boy.-Calle 69B'!J95</f>
        <v>63</v>
      </c>
      <c r="Z81" s="90">
        <f t="shared" si="28"/>
        <v>930</v>
      </c>
      <c r="AA81" s="34">
        <f t="shared" si="29"/>
        <v>945</v>
      </c>
      <c r="AB81" s="35" t="str">
        <f t="shared" si="23"/>
        <v>1B</v>
      </c>
      <c r="AC81" s="35">
        <f t="shared" si="24"/>
        <v>320</v>
      </c>
      <c r="AD81" s="35">
        <f t="shared" si="25"/>
        <v>4</v>
      </c>
      <c r="AE81" s="35">
        <f t="shared" si="26"/>
        <v>20</v>
      </c>
      <c r="AF81" s="91">
        <f t="shared" si="27"/>
        <v>80</v>
      </c>
      <c r="AG81" s="107"/>
      <c r="AH81" s="107">
        <f t="shared" si="30"/>
        <v>338</v>
      </c>
      <c r="AI81" s="107">
        <f t="shared" si="31"/>
        <v>8</v>
      </c>
      <c r="AJ81" s="107">
        <f t="shared" si="32"/>
        <v>16</v>
      </c>
      <c r="AK81" s="107">
        <f t="shared" si="33"/>
        <v>116</v>
      </c>
    </row>
    <row r="82" spans="1:37" x14ac:dyDescent="0.25">
      <c r="A82" s="18">
        <f>'AFORO-Boy.-Calle 69B'!C96</f>
        <v>945</v>
      </c>
      <c r="B82" s="14">
        <f>'AFORO-Boy.-Calle 69B'!D96</f>
        <v>1000</v>
      </c>
      <c r="C82" s="25" t="str">
        <f>'AFORO-Boy.-Calle 69B'!F96</f>
        <v>1B</v>
      </c>
      <c r="D82" s="25">
        <f>'AFORO-Boy.-Calle 69B'!G96</f>
        <v>207</v>
      </c>
      <c r="E82" s="25">
        <f>'AFORO-Boy.-Calle 69B'!H96</f>
        <v>3</v>
      </c>
      <c r="F82" s="25">
        <f>'AFORO-Boy.-Calle 69B'!I96</f>
        <v>6</v>
      </c>
      <c r="G82" s="26">
        <f>'AFORO-Boy.-Calle 69B'!J96</f>
        <v>71</v>
      </c>
      <c r="Z82" s="90">
        <f t="shared" si="28"/>
        <v>945</v>
      </c>
      <c r="AA82" s="34">
        <f t="shared" si="29"/>
        <v>1000</v>
      </c>
      <c r="AB82" s="35" t="str">
        <f t="shared" si="23"/>
        <v>1B</v>
      </c>
      <c r="AC82" s="35">
        <f t="shared" si="24"/>
        <v>292</v>
      </c>
      <c r="AD82" s="35">
        <f t="shared" si="25"/>
        <v>5</v>
      </c>
      <c r="AE82" s="35">
        <f t="shared" si="26"/>
        <v>23</v>
      </c>
      <c r="AF82" s="91">
        <f t="shared" si="27"/>
        <v>89</v>
      </c>
      <c r="AG82" s="107"/>
      <c r="AH82" s="107">
        <f t="shared" si="30"/>
        <v>338</v>
      </c>
      <c r="AI82" s="107">
        <f t="shared" si="31"/>
        <v>8</v>
      </c>
      <c r="AJ82" s="107">
        <f t="shared" si="32"/>
        <v>16</v>
      </c>
      <c r="AK82" s="107">
        <f t="shared" si="33"/>
        <v>116</v>
      </c>
    </row>
    <row r="83" spans="1:37" x14ac:dyDescent="0.25">
      <c r="A83" s="18">
        <f>'AFORO-Boy.-Calle 69B'!C97</f>
        <v>1000</v>
      </c>
      <c r="B83" s="14">
        <f>'AFORO-Boy.-Calle 69B'!D97</f>
        <v>1015</v>
      </c>
      <c r="C83" s="25" t="str">
        <f>'AFORO-Boy.-Calle 69B'!F97</f>
        <v>1B</v>
      </c>
      <c r="D83" s="25">
        <f>'AFORO-Boy.-Calle 69B'!G97</f>
        <v>230</v>
      </c>
      <c r="E83" s="25">
        <f>'AFORO-Boy.-Calle 69B'!H97</f>
        <v>2</v>
      </c>
      <c r="F83" s="25">
        <f>'AFORO-Boy.-Calle 69B'!I97</f>
        <v>3</v>
      </c>
      <c r="G83" s="26">
        <f>'AFORO-Boy.-Calle 69B'!J97</f>
        <v>67</v>
      </c>
      <c r="Z83" s="90">
        <f t="shared" si="28"/>
        <v>1000</v>
      </c>
      <c r="AA83" s="34">
        <f t="shared" si="29"/>
        <v>1015</v>
      </c>
      <c r="AB83" s="35" t="str">
        <f t="shared" si="23"/>
        <v>1B</v>
      </c>
      <c r="AC83" s="35">
        <f t="shared" si="24"/>
        <v>310</v>
      </c>
      <c r="AD83" s="35">
        <f t="shared" si="25"/>
        <v>5</v>
      </c>
      <c r="AE83" s="35">
        <f t="shared" si="26"/>
        <v>23</v>
      </c>
      <c r="AF83" s="91">
        <f t="shared" si="27"/>
        <v>84</v>
      </c>
      <c r="AG83" s="107"/>
      <c r="AH83" s="107"/>
      <c r="AI83" s="107"/>
      <c r="AJ83" s="107"/>
      <c r="AK83" s="107"/>
    </row>
    <row r="84" spans="1:37" x14ac:dyDescent="0.25">
      <c r="A84" s="18">
        <f>'AFORO-Boy.-Calle 69B'!C98</f>
        <v>1015</v>
      </c>
      <c r="B84" s="14">
        <f>'AFORO-Boy.-Calle 69B'!D98</f>
        <v>1030</v>
      </c>
      <c r="C84" s="25" t="str">
        <f>'AFORO-Boy.-Calle 69B'!F98</f>
        <v>1B</v>
      </c>
      <c r="D84" s="25">
        <f>'AFORO-Boy.-Calle 69B'!G98</f>
        <v>196</v>
      </c>
      <c r="E84" s="25">
        <f>'AFORO-Boy.-Calle 69B'!H98</f>
        <v>2</v>
      </c>
      <c r="F84" s="25">
        <f>'AFORO-Boy.-Calle 69B'!I98</f>
        <v>3</v>
      </c>
      <c r="G84" s="26">
        <f>'AFORO-Boy.-Calle 69B'!J98</f>
        <v>64</v>
      </c>
      <c r="Z84" s="90">
        <f t="shared" si="28"/>
        <v>1015</v>
      </c>
      <c r="AA84" s="34">
        <f t="shared" si="29"/>
        <v>1030</v>
      </c>
      <c r="AB84" s="35" t="str">
        <f t="shared" si="23"/>
        <v>1B</v>
      </c>
      <c r="AC84" s="35">
        <f t="shared" si="24"/>
        <v>283</v>
      </c>
      <c r="AD84" s="35">
        <f t="shared" si="25"/>
        <v>6</v>
      </c>
      <c r="AE84" s="35">
        <f t="shared" si="26"/>
        <v>18</v>
      </c>
      <c r="AF84" s="91">
        <f t="shared" si="27"/>
        <v>76</v>
      </c>
      <c r="AG84" s="107"/>
      <c r="AH84" s="107"/>
      <c r="AI84" s="107"/>
      <c r="AJ84" s="107"/>
      <c r="AK84" s="107"/>
    </row>
    <row r="85" spans="1:37" x14ac:dyDescent="0.25">
      <c r="A85" s="18">
        <f>'AFORO-Boy.-Calle 69B'!C99</f>
        <v>1030</v>
      </c>
      <c r="B85" s="14">
        <f>'AFORO-Boy.-Calle 69B'!D99</f>
        <v>1045</v>
      </c>
      <c r="C85" s="25" t="str">
        <f>'AFORO-Boy.-Calle 69B'!F99</f>
        <v>1B</v>
      </c>
      <c r="D85" s="25">
        <f>'AFORO-Boy.-Calle 69B'!G99</f>
        <v>219</v>
      </c>
      <c r="E85" s="25">
        <f>'AFORO-Boy.-Calle 69B'!H99</f>
        <v>6</v>
      </c>
      <c r="F85" s="25">
        <f>'AFORO-Boy.-Calle 69B'!I99</f>
        <v>3</v>
      </c>
      <c r="G85" s="26">
        <f>'AFORO-Boy.-Calle 69B'!J99</f>
        <v>59</v>
      </c>
      <c r="Z85" s="90">
        <f t="shared" si="28"/>
        <v>1030</v>
      </c>
      <c r="AA85" s="34">
        <f t="shared" si="29"/>
        <v>1045</v>
      </c>
      <c r="AB85" s="35" t="str">
        <f t="shared" si="23"/>
        <v>1B</v>
      </c>
      <c r="AC85" s="35">
        <f t="shared" si="24"/>
        <v>337</v>
      </c>
      <c r="AD85" s="35">
        <f t="shared" si="25"/>
        <v>10</v>
      </c>
      <c r="AE85" s="35">
        <f t="shared" si="26"/>
        <v>25</v>
      </c>
      <c r="AF85" s="91">
        <f t="shared" si="27"/>
        <v>76</v>
      </c>
      <c r="AG85" s="107"/>
      <c r="AH85" s="107"/>
      <c r="AI85" s="107"/>
      <c r="AJ85" s="107"/>
      <c r="AK85" s="107"/>
    </row>
    <row r="86" spans="1:37" x14ac:dyDescent="0.25">
      <c r="A86" s="18">
        <f>'AFORO-Boy.-Calle 69B'!C100</f>
        <v>1045</v>
      </c>
      <c r="B86" s="14">
        <f>'AFORO-Boy.-Calle 69B'!D100</f>
        <v>1100</v>
      </c>
      <c r="C86" s="25" t="str">
        <f>'AFORO-Boy.-Calle 69B'!F100</f>
        <v>1B</v>
      </c>
      <c r="D86" s="25">
        <f>'AFORO-Boy.-Calle 69B'!G100</f>
        <v>210</v>
      </c>
      <c r="E86" s="25">
        <f>'AFORO-Boy.-Calle 69B'!H100</f>
        <v>2</v>
      </c>
      <c r="F86" s="25">
        <f>'AFORO-Boy.-Calle 69B'!I100</f>
        <v>7</v>
      </c>
      <c r="G86" s="26">
        <f>'AFORO-Boy.-Calle 69B'!J100</f>
        <v>75</v>
      </c>
      <c r="Z86" s="90">
        <f t="shared" si="28"/>
        <v>1045</v>
      </c>
      <c r="AA86" s="34">
        <f t="shared" si="29"/>
        <v>1100</v>
      </c>
      <c r="AB86" s="35" t="str">
        <f t="shared" si="23"/>
        <v>1B</v>
      </c>
      <c r="AC86" s="35">
        <f t="shared" si="24"/>
        <v>320</v>
      </c>
      <c r="AD86" s="35">
        <f t="shared" si="25"/>
        <v>9</v>
      </c>
      <c r="AE86" s="35">
        <f t="shared" si="26"/>
        <v>19</v>
      </c>
      <c r="AF86" s="91">
        <f t="shared" si="27"/>
        <v>91</v>
      </c>
      <c r="AG86" s="107"/>
      <c r="AH86" s="107"/>
      <c r="AI86" s="107"/>
      <c r="AJ86" s="107"/>
      <c r="AK86" s="107"/>
    </row>
    <row r="87" spans="1:37" x14ac:dyDescent="0.25">
      <c r="A87" s="18">
        <f>'AFORO-Boy.-Calle 69B'!C101</f>
        <v>1100</v>
      </c>
      <c r="B87" s="14">
        <f>'AFORO-Boy.-Calle 69B'!D101</f>
        <v>1115</v>
      </c>
      <c r="C87" s="25" t="str">
        <f>'AFORO-Boy.-Calle 69B'!F101</f>
        <v>1B</v>
      </c>
      <c r="D87" s="25">
        <f>'AFORO-Boy.-Calle 69B'!G101</f>
        <v>214</v>
      </c>
      <c r="E87" s="25">
        <f>'AFORO-Boy.-Calle 69B'!H101</f>
        <v>6</v>
      </c>
      <c r="F87" s="25">
        <f>'AFORO-Boy.-Calle 69B'!I101</f>
        <v>3</v>
      </c>
      <c r="G87" s="26">
        <f>'AFORO-Boy.-Calle 69B'!J101</f>
        <v>49</v>
      </c>
      <c r="Z87" s="90">
        <f t="shared" si="28"/>
        <v>1100</v>
      </c>
      <c r="AA87" s="34">
        <f t="shared" si="29"/>
        <v>1115</v>
      </c>
      <c r="AB87" s="35" t="str">
        <f t="shared" si="23"/>
        <v>1B</v>
      </c>
      <c r="AC87" s="35">
        <f t="shared" si="24"/>
        <v>287</v>
      </c>
      <c r="AD87" s="35">
        <f t="shared" si="25"/>
        <v>9</v>
      </c>
      <c r="AE87" s="35">
        <f t="shared" si="26"/>
        <v>20</v>
      </c>
      <c r="AF87" s="91">
        <f t="shared" si="27"/>
        <v>65</v>
      </c>
      <c r="AG87" s="107"/>
      <c r="AH87" s="107"/>
      <c r="AI87" s="107"/>
      <c r="AJ87" s="107"/>
      <c r="AK87" s="107"/>
    </row>
    <row r="88" spans="1:37" x14ac:dyDescent="0.25">
      <c r="A88" s="18">
        <f>'AFORO-Boy.-Calle 69B'!C102</f>
        <v>1115</v>
      </c>
      <c r="B88" s="14">
        <f>'AFORO-Boy.-Calle 69B'!D102</f>
        <v>1130</v>
      </c>
      <c r="C88" s="25" t="str">
        <f>'AFORO-Boy.-Calle 69B'!F102</f>
        <v>1B</v>
      </c>
      <c r="D88" s="25">
        <f>'AFORO-Boy.-Calle 69B'!G102</f>
        <v>230</v>
      </c>
      <c r="E88" s="25">
        <f>'AFORO-Boy.-Calle 69B'!H102</f>
        <v>3</v>
      </c>
      <c r="F88" s="25">
        <f>'AFORO-Boy.-Calle 69B'!I102</f>
        <v>4</v>
      </c>
      <c r="G88" s="26">
        <f>'AFORO-Boy.-Calle 69B'!J102</f>
        <v>72</v>
      </c>
      <c r="Z88" s="90">
        <f t="shared" si="28"/>
        <v>1115</v>
      </c>
      <c r="AA88" s="34">
        <f t="shared" si="29"/>
        <v>1130</v>
      </c>
      <c r="AB88" s="35" t="str">
        <f t="shared" si="23"/>
        <v>1B</v>
      </c>
      <c r="AC88" s="35">
        <f t="shared" si="24"/>
        <v>315</v>
      </c>
      <c r="AD88" s="35">
        <f t="shared" si="25"/>
        <v>5</v>
      </c>
      <c r="AE88" s="35">
        <f t="shared" si="26"/>
        <v>17</v>
      </c>
      <c r="AF88" s="91">
        <f t="shared" si="27"/>
        <v>86</v>
      </c>
      <c r="AG88" s="107"/>
      <c r="AH88" s="107"/>
      <c r="AI88" s="107"/>
      <c r="AJ88" s="107"/>
      <c r="AK88" s="107"/>
    </row>
    <row r="89" spans="1:37" x14ac:dyDescent="0.25">
      <c r="A89" s="18">
        <f>'AFORO-Boy.-Calle 69B'!C103</f>
        <v>1130</v>
      </c>
      <c r="B89" s="14">
        <f>'AFORO-Boy.-Calle 69B'!D103</f>
        <v>1145</v>
      </c>
      <c r="C89" s="25" t="str">
        <f>'AFORO-Boy.-Calle 69B'!F103</f>
        <v>1B</v>
      </c>
      <c r="D89" s="25">
        <f>'AFORO-Boy.-Calle 69B'!G103</f>
        <v>220</v>
      </c>
      <c r="E89" s="25">
        <f>'AFORO-Boy.-Calle 69B'!H103</f>
        <v>16</v>
      </c>
      <c r="F89" s="25">
        <f>'AFORO-Boy.-Calle 69B'!I103</f>
        <v>3</v>
      </c>
      <c r="G89" s="26">
        <f>'AFORO-Boy.-Calle 69B'!J103</f>
        <v>57</v>
      </c>
      <c r="Z89" s="90">
        <f t="shared" si="28"/>
        <v>1130</v>
      </c>
      <c r="AA89" s="34">
        <f t="shared" si="29"/>
        <v>1145</v>
      </c>
      <c r="AB89" s="35" t="str">
        <f t="shared" si="23"/>
        <v>1B</v>
      </c>
      <c r="AC89" s="35">
        <f t="shared" si="24"/>
        <v>322</v>
      </c>
      <c r="AD89" s="35">
        <f t="shared" si="25"/>
        <v>20</v>
      </c>
      <c r="AE89" s="35">
        <f t="shared" si="26"/>
        <v>17</v>
      </c>
      <c r="AF89" s="91">
        <f t="shared" si="27"/>
        <v>76</v>
      </c>
      <c r="AG89" s="107"/>
      <c r="AH89" s="107"/>
      <c r="AI89" s="107"/>
      <c r="AJ89" s="107"/>
      <c r="AK89" s="107"/>
    </row>
    <row r="90" spans="1:37" x14ac:dyDescent="0.25">
      <c r="A90" s="18">
        <f>'AFORO-Boy.-Calle 69B'!C104</f>
        <v>1145</v>
      </c>
      <c r="B90" s="14">
        <f>'AFORO-Boy.-Calle 69B'!D104</f>
        <v>1200</v>
      </c>
      <c r="C90" s="25" t="str">
        <f>'AFORO-Boy.-Calle 69B'!F104</f>
        <v>1B</v>
      </c>
      <c r="D90" s="25">
        <f>'AFORO-Boy.-Calle 69B'!G104</f>
        <v>243</v>
      </c>
      <c r="E90" s="25">
        <f>'AFORO-Boy.-Calle 69B'!H104</f>
        <v>3</v>
      </c>
      <c r="F90" s="25">
        <f>'AFORO-Boy.-Calle 69B'!I104</f>
        <v>10</v>
      </c>
      <c r="G90" s="26">
        <f>'AFORO-Boy.-Calle 69B'!J104</f>
        <v>62</v>
      </c>
      <c r="Z90" s="90">
        <f t="shared" si="28"/>
        <v>1145</v>
      </c>
      <c r="AA90" s="34">
        <f t="shared" si="29"/>
        <v>1200</v>
      </c>
      <c r="AB90" s="35" t="str">
        <f t="shared" si="23"/>
        <v>1B</v>
      </c>
      <c r="AC90" s="35">
        <f t="shared" si="24"/>
        <v>351</v>
      </c>
      <c r="AD90" s="35">
        <f t="shared" si="25"/>
        <v>8</v>
      </c>
      <c r="AE90" s="35">
        <f t="shared" si="26"/>
        <v>22</v>
      </c>
      <c r="AF90" s="91">
        <f t="shared" si="27"/>
        <v>77</v>
      </c>
      <c r="AG90" s="107"/>
      <c r="AH90" s="107"/>
      <c r="AI90" s="107"/>
      <c r="AJ90" s="107"/>
      <c r="AK90" s="107"/>
    </row>
    <row r="91" spans="1:37" x14ac:dyDescent="0.25">
      <c r="A91" s="18">
        <f>'AFORO-Boy.-Calle 69B'!C105</f>
        <v>1200</v>
      </c>
      <c r="B91" s="14">
        <f>'AFORO-Boy.-Calle 69B'!D105</f>
        <v>1215</v>
      </c>
      <c r="C91" s="25" t="str">
        <f>'AFORO-Boy.-Calle 69B'!F105</f>
        <v>1B</v>
      </c>
      <c r="D91" s="25">
        <f>'AFORO-Boy.-Calle 69B'!G105</f>
        <v>163</v>
      </c>
      <c r="E91" s="25">
        <f>'AFORO-Boy.-Calle 69B'!H105</f>
        <v>6</v>
      </c>
      <c r="F91" s="25">
        <f>'AFORO-Boy.-Calle 69B'!I105</f>
        <v>3</v>
      </c>
      <c r="G91" s="26">
        <f>'AFORO-Boy.-Calle 69B'!J105</f>
        <v>73</v>
      </c>
      <c r="Z91" s="90">
        <f t="shared" si="28"/>
        <v>1200</v>
      </c>
      <c r="AA91" s="34">
        <f t="shared" si="29"/>
        <v>1215</v>
      </c>
      <c r="AB91" s="35" t="str">
        <f t="shared" si="23"/>
        <v>1B</v>
      </c>
      <c r="AC91" s="35">
        <f t="shared" si="24"/>
        <v>250</v>
      </c>
      <c r="AD91" s="35">
        <f t="shared" si="25"/>
        <v>9</v>
      </c>
      <c r="AE91" s="35">
        <f t="shared" si="26"/>
        <v>19</v>
      </c>
      <c r="AF91" s="91">
        <f t="shared" si="27"/>
        <v>83</v>
      </c>
      <c r="AG91" s="107"/>
      <c r="AH91" s="107"/>
      <c r="AI91" s="107"/>
      <c r="AJ91" s="107"/>
      <c r="AK91" s="107"/>
    </row>
    <row r="92" spans="1:37" x14ac:dyDescent="0.25">
      <c r="A92" s="18">
        <f>'AFORO-Boy.-Calle 69B'!C106</f>
        <v>1215</v>
      </c>
      <c r="B92" s="14">
        <f>'AFORO-Boy.-Calle 69B'!D106</f>
        <v>1230</v>
      </c>
      <c r="C92" s="25" t="str">
        <f>'AFORO-Boy.-Calle 69B'!F106</f>
        <v>1B</v>
      </c>
      <c r="D92" s="25">
        <f>'AFORO-Boy.-Calle 69B'!G106</f>
        <v>180</v>
      </c>
      <c r="E92" s="25">
        <f>'AFORO-Boy.-Calle 69B'!H106</f>
        <v>6</v>
      </c>
      <c r="F92" s="25">
        <f>'AFORO-Boy.-Calle 69B'!I106</f>
        <v>12</v>
      </c>
      <c r="G92" s="26">
        <f>'AFORO-Boy.-Calle 69B'!J106</f>
        <v>90</v>
      </c>
      <c r="Z92" s="90">
        <f t="shared" si="28"/>
        <v>1215</v>
      </c>
      <c r="AA92" s="34">
        <f t="shared" si="29"/>
        <v>1230</v>
      </c>
      <c r="AB92" s="35" t="str">
        <f t="shared" si="23"/>
        <v>1B</v>
      </c>
      <c r="AC92" s="35">
        <f t="shared" si="24"/>
        <v>260</v>
      </c>
      <c r="AD92" s="35">
        <f t="shared" si="25"/>
        <v>9</v>
      </c>
      <c r="AE92" s="35">
        <f t="shared" si="26"/>
        <v>27</v>
      </c>
      <c r="AF92" s="91">
        <f t="shared" si="27"/>
        <v>103</v>
      </c>
      <c r="AG92" s="107"/>
      <c r="AH92" s="107"/>
      <c r="AI92" s="107"/>
      <c r="AJ92" s="107"/>
      <c r="AK92" s="107"/>
    </row>
    <row r="93" spans="1:37" x14ac:dyDescent="0.25">
      <c r="A93" s="18">
        <f>'AFORO-Boy.-Calle 69B'!C107</f>
        <v>1230</v>
      </c>
      <c r="B93" s="14">
        <f>'AFORO-Boy.-Calle 69B'!D107</f>
        <v>1245</v>
      </c>
      <c r="C93" s="25" t="str">
        <f>'AFORO-Boy.-Calle 69B'!F107</f>
        <v>1B</v>
      </c>
      <c r="D93" s="25">
        <f>'AFORO-Boy.-Calle 69B'!G107</f>
        <v>185</v>
      </c>
      <c r="E93" s="25">
        <f>'AFORO-Boy.-Calle 69B'!H107</f>
        <v>2</v>
      </c>
      <c r="F93" s="25">
        <f>'AFORO-Boy.-Calle 69B'!I107</f>
        <v>3</v>
      </c>
      <c r="G93" s="26">
        <f>'AFORO-Boy.-Calle 69B'!J107</f>
        <v>58</v>
      </c>
      <c r="Z93" s="90">
        <f t="shared" si="28"/>
        <v>1230</v>
      </c>
      <c r="AA93" s="34">
        <f t="shared" si="29"/>
        <v>1245</v>
      </c>
      <c r="AB93" s="35" t="str">
        <f t="shared" si="23"/>
        <v>1B</v>
      </c>
      <c r="AC93" s="35">
        <f t="shared" si="24"/>
        <v>274</v>
      </c>
      <c r="AD93" s="35">
        <f t="shared" si="25"/>
        <v>4</v>
      </c>
      <c r="AE93" s="35">
        <f t="shared" si="26"/>
        <v>15</v>
      </c>
      <c r="AF93" s="91">
        <f t="shared" si="27"/>
        <v>77</v>
      </c>
      <c r="AG93" s="107"/>
      <c r="AH93" s="107"/>
      <c r="AI93" s="107"/>
      <c r="AJ93" s="107"/>
      <c r="AK93" s="107"/>
    </row>
    <row r="94" spans="1:37" x14ac:dyDescent="0.25">
      <c r="A94" s="18">
        <f>'AFORO-Boy.-Calle 69B'!C108</f>
        <v>1245</v>
      </c>
      <c r="B94" s="14">
        <f>'AFORO-Boy.-Calle 69B'!D108</f>
        <v>1300</v>
      </c>
      <c r="C94" s="25" t="str">
        <f>'AFORO-Boy.-Calle 69B'!F108</f>
        <v>1B</v>
      </c>
      <c r="D94" s="25">
        <f>'AFORO-Boy.-Calle 69B'!G108</f>
        <v>148</v>
      </c>
      <c r="E94" s="25">
        <f>'AFORO-Boy.-Calle 69B'!H108</f>
        <v>2</v>
      </c>
      <c r="F94" s="25">
        <f>'AFORO-Boy.-Calle 69B'!I108</f>
        <v>8</v>
      </c>
      <c r="G94" s="26">
        <f>'AFORO-Boy.-Calle 69B'!J108</f>
        <v>110</v>
      </c>
      <c r="Z94" s="90">
        <f t="shared" si="28"/>
        <v>1245</v>
      </c>
      <c r="AA94" s="34">
        <f t="shared" si="29"/>
        <v>1300</v>
      </c>
      <c r="AB94" s="35" t="str">
        <f t="shared" si="23"/>
        <v>1B</v>
      </c>
      <c r="AC94" s="35">
        <f t="shared" si="24"/>
        <v>249</v>
      </c>
      <c r="AD94" s="35">
        <f t="shared" si="25"/>
        <v>5</v>
      </c>
      <c r="AE94" s="35">
        <f t="shared" si="26"/>
        <v>22</v>
      </c>
      <c r="AF94" s="91">
        <f t="shared" si="27"/>
        <v>120</v>
      </c>
      <c r="AG94" s="107"/>
      <c r="AH94" s="107"/>
      <c r="AI94" s="107"/>
      <c r="AJ94" s="107"/>
      <c r="AK94" s="107"/>
    </row>
    <row r="95" spans="1:37" x14ac:dyDescent="0.25">
      <c r="A95" s="18">
        <f>'AFORO-Boy.-Calle 69B'!C109</f>
        <v>1300</v>
      </c>
      <c r="B95" s="14">
        <f>'AFORO-Boy.-Calle 69B'!D109</f>
        <v>1315</v>
      </c>
      <c r="C95" s="25" t="str">
        <f>'AFORO-Boy.-Calle 69B'!F109</f>
        <v>1B</v>
      </c>
      <c r="D95" s="25">
        <f>'AFORO-Boy.-Calle 69B'!G109</f>
        <v>115</v>
      </c>
      <c r="E95" s="25">
        <f>'AFORO-Boy.-Calle 69B'!H109</f>
        <v>0</v>
      </c>
      <c r="F95" s="25">
        <f>'AFORO-Boy.-Calle 69B'!I109</f>
        <v>10</v>
      </c>
      <c r="G95" s="26">
        <f>'AFORO-Boy.-Calle 69B'!J109</f>
        <v>44</v>
      </c>
      <c r="Z95" s="90">
        <f t="shared" si="28"/>
        <v>1300</v>
      </c>
      <c r="AA95" s="34">
        <f t="shared" si="29"/>
        <v>1315</v>
      </c>
      <c r="AB95" s="35" t="str">
        <f t="shared" si="23"/>
        <v>1B</v>
      </c>
      <c r="AC95" s="35">
        <f t="shared" si="24"/>
        <v>187</v>
      </c>
      <c r="AD95" s="35">
        <f t="shared" si="25"/>
        <v>3</v>
      </c>
      <c r="AE95" s="35">
        <f t="shared" si="26"/>
        <v>33</v>
      </c>
      <c r="AF95" s="91">
        <f t="shared" si="27"/>
        <v>52</v>
      </c>
      <c r="AG95" s="107"/>
      <c r="AH95" s="107"/>
      <c r="AI95" s="107"/>
      <c r="AJ95" s="107"/>
      <c r="AK95" s="107"/>
    </row>
    <row r="96" spans="1:37" x14ac:dyDescent="0.25">
      <c r="A96" s="18">
        <f>'AFORO-Boy.-Calle 69B'!C110</f>
        <v>1315</v>
      </c>
      <c r="B96" s="14">
        <f>'AFORO-Boy.-Calle 69B'!D110</f>
        <v>1330</v>
      </c>
      <c r="C96" s="25" t="str">
        <f>'AFORO-Boy.-Calle 69B'!F110</f>
        <v>1B</v>
      </c>
      <c r="D96" s="25">
        <f>'AFORO-Boy.-Calle 69B'!G110</f>
        <v>206</v>
      </c>
      <c r="E96" s="25">
        <f>'AFORO-Boy.-Calle 69B'!H110</f>
        <v>3</v>
      </c>
      <c r="F96" s="25">
        <f>'AFORO-Boy.-Calle 69B'!I110</f>
        <v>7</v>
      </c>
      <c r="G96" s="26">
        <f>'AFORO-Boy.-Calle 69B'!J110</f>
        <v>72</v>
      </c>
      <c r="Z96" s="90">
        <f t="shared" si="28"/>
        <v>1315</v>
      </c>
      <c r="AA96" s="34">
        <f t="shared" si="29"/>
        <v>1330</v>
      </c>
      <c r="AB96" s="35" t="str">
        <f t="shared" si="23"/>
        <v>1B</v>
      </c>
      <c r="AC96" s="35">
        <f t="shared" si="24"/>
        <v>270</v>
      </c>
      <c r="AD96" s="35">
        <f t="shared" si="25"/>
        <v>6</v>
      </c>
      <c r="AE96" s="35">
        <f t="shared" si="26"/>
        <v>17</v>
      </c>
      <c r="AF96" s="91">
        <f t="shared" si="27"/>
        <v>81</v>
      </c>
      <c r="AG96" s="107"/>
      <c r="AH96" s="107"/>
      <c r="AI96" s="107"/>
      <c r="AJ96" s="107"/>
      <c r="AK96" s="107"/>
    </row>
    <row r="97" spans="1:37" x14ac:dyDescent="0.25">
      <c r="A97" s="18">
        <f>'AFORO-Boy.-Calle 69B'!C111</f>
        <v>1330</v>
      </c>
      <c r="B97" s="14">
        <f>'AFORO-Boy.-Calle 69B'!D111</f>
        <v>1345</v>
      </c>
      <c r="C97" s="25" t="str">
        <f>'AFORO-Boy.-Calle 69B'!F111</f>
        <v>1B</v>
      </c>
      <c r="D97" s="25">
        <f>'AFORO-Boy.-Calle 69B'!G111</f>
        <v>88</v>
      </c>
      <c r="E97" s="25">
        <f>'AFORO-Boy.-Calle 69B'!H111</f>
        <v>0</v>
      </c>
      <c r="F97" s="25">
        <f>'AFORO-Boy.-Calle 69B'!I111</f>
        <v>6</v>
      </c>
      <c r="G97" s="26">
        <f>'AFORO-Boy.-Calle 69B'!J111</f>
        <v>29</v>
      </c>
      <c r="Z97" s="90">
        <f t="shared" si="28"/>
        <v>1330</v>
      </c>
      <c r="AA97" s="34">
        <f t="shared" si="29"/>
        <v>1345</v>
      </c>
      <c r="AB97" s="35" t="str">
        <f t="shared" si="23"/>
        <v>1B</v>
      </c>
      <c r="AC97" s="35">
        <f t="shared" si="24"/>
        <v>159</v>
      </c>
      <c r="AD97" s="35">
        <f t="shared" si="25"/>
        <v>2</v>
      </c>
      <c r="AE97" s="35">
        <f t="shared" si="26"/>
        <v>18</v>
      </c>
      <c r="AF97" s="91">
        <f t="shared" si="27"/>
        <v>38</v>
      </c>
      <c r="AG97" s="107"/>
      <c r="AH97" s="107"/>
      <c r="AI97" s="107"/>
      <c r="AJ97" s="107"/>
      <c r="AK97" s="107"/>
    </row>
    <row r="98" spans="1:37" x14ac:dyDescent="0.25">
      <c r="A98" s="18">
        <f>'AFORO-Boy.-Calle 69B'!C112</f>
        <v>1345</v>
      </c>
      <c r="B98" s="14">
        <f>'AFORO-Boy.-Calle 69B'!D112</f>
        <v>1400</v>
      </c>
      <c r="C98" s="25" t="str">
        <f>'AFORO-Boy.-Calle 69B'!F112</f>
        <v>1B</v>
      </c>
      <c r="D98" s="25">
        <f>'AFORO-Boy.-Calle 69B'!G112</f>
        <v>157</v>
      </c>
      <c r="E98" s="25">
        <f>'AFORO-Boy.-Calle 69B'!H112</f>
        <v>1</v>
      </c>
      <c r="F98" s="25">
        <f>'AFORO-Boy.-Calle 69B'!I112</f>
        <v>4</v>
      </c>
      <c r="G98" s="26">
        <f>'AFORO-Boy.-Calle 69B'!J112</f>
        <v>53</v>
      </c>
      <c r="Z98" s="90">
        <f t="shared" si="28"/>
        <v>1345</v>
      </c>
      <c r="AA98" s="34">
        <f t="shared" si="29"/>
        <v>1400</v>
      </c>
      <c r="AB98" s="35" t="str">
        <f t="shared" si="23"/>
        <v>1B</v>
      </c>
      <c r="AC98" s="35">
        <f t="shared" si="24"/>
        <v>233</v>
      </c>
      <c r="AD98" s="35">
        <f t="shared" si="25"/>
        <v>3</v>
      </c>
      <c r="AE98" s="35">
        <f t="shared" si="26"/>
        <v>13</v>
      </c>
      <c r="AF98" s="91">
        <f t="shared" si="27"/>
        <v>61</v>
      </c>
      <c r="AG98" s="107"/>
      <c r="AH98" s="107"/>
      <c r="AI98" s="107"/>
      <c r="AJ98" s="107"/>
      <c r="AK98" s="107"/>
    </row>
    <row r="99" spans="1:37" x14ac:dyDescent="0.25">
      <c r="A99" s="18">
        <f>'AFORO-Boy.-Calle 69B'!C113</f>
        <v>1400</v>
      </c>
      <c r="B99" s="14">
        <f>'AFORO-Boy.-Calle 69B'!D113</f>
        <v>1415</v>
      </c>
      <c r="C99" s="25" t="str">
        <f>'AFORO-Boy.-Calle 69B'!F113</f>
        <v>1B</v>
      </c>
      <c r="D99" s="25">
        <f>'AFORO-Boy.-Calle 69B'!G113</f>
        <v>36</v>
      </c>
      <c r="E99" s="25">
        <f>'AFORO-Boy.-Calle 69B'!H113</f>
        <v>0</v>
      </c>
      <c r="F99" s="25">
        <f>'AFORO-Boy.-Calle 69B'!I113</f>
        <v>2</v>
      </c>
      <c r="G99" s="26">
        <f>'AFORO-Boy.-Calle 69B'!J113</f>
        <v>11</v>
      </c>
      <c r="Z99" s="90">
        <f t="shared" ref="Z99:Z122" si="34">A159</f>
        <v>1400</v>
      </c>
      <c r="AA99" s="34">
        <f t="shared" ref="AA99:AA122" si="35">B159</f>
        <v>1415</v>
      </c>
      <c r="AB99" s="35" t="str">
        <f t="shared" si="23"/>
        <v>1B</v>
      </c>
      <c r="AC99" s="35">
        <f t="shared" si="24"/>
        <v>109</v>
      </c>
      <c r="AD99" s="35">
        <f t="shared" si="25"/>
        <v>2</v>
      </c>
      <c r="AE99" s="35">
        <f t="shared" si="26"/>
        <v>12</v>
      </c>
      <c r="AF99" s="91">
        <f t="shared" si="27"/>
        <v>21</v>
      </c>
      <c r="AG99" s="107"/>
      <c r="AH99" s="107"/>
      <c r="AI99" s="107"/>
      <c r="AJ99" s="107"/>
      <c r="AK99" s="107"/>
    </row>
    <row r="100" spans="1:37" x14ac:dyDescent="0.25">
      <c r="A100" s="18">
        <f>'AFORO-Boy.-Calle 69B'!C114</f>
        <v>1415</v>
      </c>
      <c r="B100" s="14">
        <f>'AFORO-Boy.-Calle 69B'!D114</f>
        <v>1430</v>
      </c>
      <c r="C100" s="25" t="str">
        <f>'AFORO-Boy.-Calle 69B'!F114</f>
        <v>1B</v>
      </c>
      <c r="D100" s="25">
        <f>'AFORO-Boy.-Calle 69B'!G114</f>
        <v>60</v>
      </c>
      <c r="E100" s="25">
        <f>'AFORO-Boy.-Calle 69B'!H114</f>
        <v>0</v>
      </c>
      <c r="F100" s="25">
        <f>'AFORO-Boy.-Calle 69B'!I114</f>
        <v>3</v>
      </c>
      <c r="G100" s="26">
        <f>'AFORO-Boy.-Calle 69B'!J114</f>
        <v>25</v>
      </c>
      <c r="Z100" s="90">
        <f t="shared" si="34"/>
        <v>1415</v>
      </c>
      <c r="AA100" s="34">
        <f t="shared" si="35"/>
        <v>1430</v>
      </c>
      <c r="AB100" s="35" t="str">
        <f t="shared" si="23"/>
        <v>1B</v>
      </c>
      <c r="AC100" s="35">
        <f t="shared" si="24"/>
        <v>147</v>
      </c>
      <c r="AD100" s="35">
        <f t="shared" si="25"/>
        <v>2</v>
      </c>
      <c r="AE100" s="35">
        <f t="shared" si="26"/>
        <v>16</v>
      </c>
      <c r="AF100" s="91">
        <f t="shared" si="27"/>
        <v>36</v>
      </c>
      <c r="AG100" s="107"/>
      <c r="AH100" s="107"/>
      <c r="AI100" s="107"/>
      <c r="AJ100" s="107"/>
      <c r="AK100" s="107"/>
    </row>
    <row r="101" spans="1:37" x14ac:dyDescent="0.25">
      <c r="A101" s="18">
        <f>'AFORO-Boy.-Calle 69B'!C115</f>
        <v>1430</v>
      </c>
      <c r="B101" s="14">
        <f>'AFORO-Boy.-Calle 69B'!D115</f>
        <v>1445</v>
      </c>
      <c r="C101" s="25" t="str">
        <f>'AFORO-Boy.-Calle 69B'!F115</f>
        <v>1B</v>
      </c>
      <c r="D101" s="25">
        <f>'AFORO-Boy.-Calle 69B'!G115</f>
        <v>61</v>
      </c>
      <c r="E101" s="25">
        <f>'AFORO-Boy.-Calle 69B'!H115</f>
        <v>0</v>
      </c>
      <c r="F101" s="25">
        <f>'AFORO-Boy.-Calle 69B'!I115</f>
        <v>2</v>
      </c>
      <c r="G101" s="26">
        <f>'AFORO-Boy.-Calle 69B'!J115</f>
        <v>33</v>
      </c>
      <c r="Z101" s="90">
        <f t="shared" si="34"/>
        <v>1430</v>
      </c>
      <c r="AA101" s="34">
        <f t="shared" si="35"/>
        <v>1445</v>
      </c>
      <c r="AB101" s="35" t="str">
        <f t="shared" si="23"/>
        <v>1B</v>
      </c>
      <c r="AC101" s="35">
        <f t="shared" si="24"/>
        <v>170</v>
      </c>
      <c r="AD101" s="35">
        <f t="shared" si="25"/>
        <v>5</v>
      </c>
      <c r="AE101" s="35">
        <f t="shared" si="26"/>
        <v>19</v>
      </c>
      <c r="AF101" s="91">
        <f t="shared" si="27"/>
        <v>40</v>
      </c>
      <c r="AG101" s="107"/>
      <c r="AH101" s="107"/>
      <c r="AI101" s="107"/>
      <c r="AJ101" s="107"/>
      <c r="AK101" s="107"/>
    </row>
    <row r="102" spans="1:37" x14ac:dyDescent="0.25">
      <c r="A102" s="18">
        <f>'AFORO-Boy.-Calle 69B'!C116</f>
        <v>1445</v>
      </c>
      <c r="B102" s="14">
        <f>'AFORO-Boy.-Calle 69B'!D116</f>
        <v>1500</v>
      </c>
      <c r="C102" s="25" t="str">
        <f>'AFORO-Boy.-Calle 69B'!F116</f>
        <v>1B</v>
      </c>
      <c r="D102" s="25">
        <f>'AFORO-Boy.-Calle 69B'!G116</f>
        <v>64</v>
      </c>
      <c r="E102" s="25">
        <f>'AFORO-Boy.-Calle 69B'!H116</f>
        <v>1</v>
      </c>
      <c r="F102" s="25">
        <f>'AFORO-Boy.-Calle 69B'!I116</f>
        <v>3</v>
      </c>
      <c r="G102" s="26">
        <f>'AFORO-Boy.-Calle 69B'!J116</f>
        <v>27</v>
      </c>
      <c r="Z102" s="90">
        <f t="shared" si="34"/>
        <v>1445</v>
      </c>
      <c r="AA102" s="34">
        <f t="shared" si="35"/>
        <v>1500</v>
      </c>
      <c r="AB102" s="35" t="str">
        <f t="shared" si="23"/>
        <v>1B</v>
      </c>
      <c r="AC102" s="35">
        <f t="shared" si="24"/>
        <v>162</v>
      </c>
      <c r="AD102" s="35">
        <f t="shared" si="25"/>
        <v>3</v>
      </c>
      <c r="AE102" s="35">
        <f t="shared" si="26"/>
        <v>15</v>
      </c>
      <c r="AF102" s="91">
        <f t="shared" si="27"/>
        <v>38</v>
      </c>
      <c r="AG102" s="107"/>
      <c r="AH102" s="107"/>
      <c r="AI102" s="107"/>
      <c r="AJ102" s="107"/>
      <c r="AK102" s="107"/>
    </row>
    <row r="103" spans="1:37" ht="24" x14ac:dyDescent="0.25">
      <c r="A103" s="18">
        <f>'AFORO-Boy.-Calle 69B'!C117</f>
        <v>1500</v>
      </c>
      <c r="B103" s="14">
        <f>'AFORO-Boy.-Calle 69B'!D117</f>
        <v>1515</v>
      </c>
      <c r="C103" s="25" t="str">
        <f>'AFORO-Boy.-Calle 69B'!F117</f>
        <v>1B</v>
      </c>
      <c r="D103" s="25">
        <f>'AFORO-Boy.-Calle 69B'!G117</f>
        <v>72</v>
      </c>
      <c r="E103" s="25">
        <f>'AFORO-Boy.-Calle 69B'!H117</f>
        <v>1</v>
      </c>
      <c r="F103" s="25">
        <f>'AFORO-Boy.-Calle 69B'!I117</f>
        <v>4</v>
      </c>
      <c r="G103" s="26">
        <f>'AFORO-Boy.-Calle 69B'!J117</f>
        <v>31</v>
      </c>
      <c r="Z103" s="90">
        <f t="shared" si="34"/>
        <v>1500</v>
      </c>
      <c r="AA103" s="34">
        <f t="shared" si="35"/>
        <v>1515</v>
      </c>
      <c r="AB103" s="35" t="str">
        <f t="shared" si="23"/>
        <v>1B</v>
      </c>
      <c r="AC103" s="35">
        <f t="shared" si="24"/>
        <v>178</v>
      </c>
      <c r="AD103" s="35">
        <f t="shared" si="25"/>
        <v>4</v>
      </c>
      <c r="AE103" s="35">
        <f t="shared" si="26"/>
        <v>18</v>
      </c>
      <c r="AF103" s="91">
        <f t="shared" si="27"/>
        <v>55</v>
      </c>
      <c r="AG103" s="106" t="s">
        <v>75</v>
      </c>
      <c r="AH103" s="106" t="str">
        <f>"PROM. DE AUTOS"&amp;" "&amp;AH108</f>
        <v>PROM. DE AUTOS 136</v>
      </c>
      <c r="AI103" s="106" t="str">
        <f>"PROM. DE BUSES"&amp;" "&amp;AI108</f>
        <v>PROM. DE BUSES 3</v>
      </c>
      <c r="AJ103" s="106" t="str">
        <f>"PROM. DE CAMIONES"&amp;" "&amp;AJ108</f>
        <v>PROM. DE CAMIONES 9</v>
      </c>
      <c r="AK103" s="89" t="str">
        <f>"PROM. DE MOTOS"&amp;" "&amp;AK108</f>
        <v>PROM. DE MOTOS 69</v>
      </c>
    </row>
    <row r="104" spans="1:37" x14ac:dyDescent="0.25">
      <c r="A104" s="18">
        <f>'AFORO-Boy.-Calle 69B'!C118</f>
        <v>1515</v>
      </c>
      <c r="B104" s="14">
        <f>'AFORO-Boy.-Calle 69B'!D118</f>
        <v>1530</v>
      </c>
      <c r="C104" s="25" t="str">
        <f>'AFORO-Boy.-Calle 69B'!F118</f>
        <v>1B</v>
      </c>
      <c r="D104" s="25">
        <f>'AFORO-Boy.-Calle 69B'!G118</f>
        <v>117</v>
      </c>
      <c r="E104" s="25">
        <f>'AFORO-Boy.-Calle 69B'!H118</f>
        <v>7</v>
      </c>
      <c r="F104" s="25">
        <f>'AFORO-Boy.-Calle 69B'!I118</f>
        <v>5</v>
      </c>
      <c r="G104" s="26">
        <f>'AFORO-Boy.-Calle 69B'!J118</f>
        <v>53</v>
      </c>
      <c r="Z104" s="90">
        <f t="shared" si="34"/>
        <v>1515</v>
      </c>
      <c r="AA104" s="34">
        <f t="shared" si="35"/>
        <v>1530</v>
      </c>
      <c r="AB104" s="35" t="str">
        <f t="shared" si="23"/>
        <v>1B</v>
      </c>
      <c r="AC104" s="35">
        <f t="shared" si="24"/>
        <v>213</v>
      </c>
      <c r="AD104" s="35">
        <f t="shared" si="25"/>
        <v>9</v>
      </c>
      <c r="AE104" s="35">
        <f t="shared" si="26"/>
        <v>14</v>
      </c>
      <c r="AF104" s="91">
        <f t="shared" si="27"/>
        <v>62</v>
      </c>
      <c r="AG104" s="107"/>
      <c r="AH104" s="107"/>
      <c r="AI104" s="107"/>
      <c r="AJ104" s="107"/>
      <c r="AK104" s="107"/>
    </row>
    <row r="105" spans="1:37" x14ac:dyDescent="0.25">
      <c r="A105" s="18">
        <f>'AFORO-Boy.-Calle 69B'!C119</f>
        <v>1530</v>
      </c>
      <c r="B105" s="14">
        <f>'AFORO-Boy.-Calle 69B'!D119</f>
        <v>1545</v>
      </c>
      <c r="C105" s="25" t="str">
        <f>'AFORO-Boy.-Calle 69B'!F119</f>
        <v>1B</v>
      </c>
      <c r="D105" s="25">
        <f>'AFORO-Boy.-Calle 69B'!G119</f>
        <v>57</v>
      </c>
      <c r="E105" s="25">
        <f>'AFORO-Boy.-Calle 69B'!H119</f>
        <v>1</v>
      </c>
      <c r="F105" s="25">
        <f>'AFORO-Boy.-Calle 69B'!I119</f>
        <v>3</v>
      </c>
      <c r="G105" s="26">
        <f>'AFORO-Boy.-Calle 69B'!J119</f>
        <v>20</v>
      </c>
      <c r="Z105" s="90">
        <f t="shared" si="34"/>
        <v>1530</v>
      </c>
      <c r="AA105" s="34">
        <f t="shared" si="35"/>
        <v>1545</v>
      </c>
      <c r="AB105" s="35" t="str">
        <f t="shared" si="23"/>
        <v>1B</v>
      </c>
      <c r="AC105" s="35">
        <f t="shared" si="24"/>
        <v>174</v>
      </c>
      <c r="AD105" s="35">
        <f t="shared" si="25"/>
        <v>6</v>
      </c>
      <c r="AE105" s="35">
        <f t="shared" si="26"/>
        <v>19</v>
      </c>
      <c r="AF105" s="91">
        <f t="shared" si="27"/>
        <v>37</v>
      </c>
      <c r="AG105" s="107"/>
      <c r="AH105" s="107"/>
      <c r="AI105" s="107"/>
      <c r="AJ105" s="107"/>
      <c r="AK105" s="107"/>
    </row>
    <row r="106" spans="1:37" x14ac:dyDescent="0.25">
      <c r="A106" s="18">
        <f>'AFORO-Boy.-Calle 69B'!C120</f>
        <v>1545</v>
      </c>
      <c r="B106" s="14">
        <f>'AFORO-Boy.-Calle 69B'!D120</f>
        <v>1600</v>
      </c>
      <c r="C106" s="25" t="str">
        <f>'AFORO-Boy.-Calle 69B'!F120</f>
        <v>1B</v>
      </c>
      <c r="D106" s="25">
        <f>'AFORO-Boy.-Calle 69B'!G120</f>
        <v>91</v>
      </c>
      <c r="E106" s="25">
        <f>'AFORO-Boy.-Calle 69B'!H120</f>
        <v>2</v>
      </c>
      <c r="F106" s="25">
        <f>'AFORO-Boy.-Calle 69B'!I120</f>
        <v>3</v>
      </c>
      <c r="G106" s="26">
        <f>'AFORO-Boy.-Calle 69B'!J120</f>
        <v>30</v>
      </c>
      <c r="Z106" s="90">
        <f t="shared" si="34"/>
        <v>1545</v>
      </c>
      <c r="AA106" s="34">
        <f t="shared" si="35"/>
        <v>1600</v>
      </c>
      <c r="AB106" s="35" t="str">
        <f t="shared" si="23"/>
        <v>1B</v>
      </c>
      <c r="AC106" s="35">
        <f t="shared" si="24"/>
        <v>183</v>
      </c>
      <c r="AD106" s="35">
        <f t="shared" si="25"/>
        <v>5</v>
      </c>
      <c r="AE106" s="35">
        <f t="shared" si="26"/>
        <v>16</v>
      </c>
      <c r="AF106" s="91">
        <f t="shared" si="27"/>
        <v>57</v>
      </c>
      <c r="AG106" s="107"/>
      <c r="AH106" s="107"/>
      <c r="AI106" s="107"/>
      <c r="AJ106" s="107"/>
      <c r="AK106" s="107"/>
    </row>
    <row r="107" spans="1:37" x14ac:dyDescent="0.25">
      <c r="A107" s="18">
        <f>'AFORO-Boy.-Calle 69B'!C121</f>
        <v>1600</v>
      </c>
      <c r="B107" s="14">
        <f>'AFORO-Boy.-Calle 69B'!D121</f>
        <v>1615</v>
      </c>
      <c r="C107" s="25" t="str">
        <f>'AFORO-Boy.-Calle 69B'!F121</f>
        <v>1B</v>
      </c>
      <c r="D107" s="25">
        <f>'AFORO-Boy.-Calle 69B'!G121</f>
        <v>53</v>
      </c>
      <c r="E107" s="25">
        <f>'AFORO-Boy.-Calle 69B'!H121</f>
        <v>2</v>
      </c>
      <c r="F107" s="25">
        <f>'AFORO-Boy.-Calle 69B'!I121</f>
        <v>3</v>
      </c>
      <c r="G107" s="26">
        <f>'AFORO-Boy.-Calle 69B'!J121</f>
        <v>20</v>
      </c>
      <c r="Z107" s="90">
        <f t="shared" si="34"/>
        <v>1600</v>
      </c>
      <c r="AA107" s="34">
        <f t="shared" si="35"/>
        <v>1615</v>
      </c>
      <c r="AB107" s="35" t="str">
        <f t="shared" si="23"/>
        <v>1B</v>
      </c>
      <c r="AC107" s="35">
        <f t="shared" si="24"/>
        <v>161</v>
      </c>
      <c r="AD107" s="35">
        <f t="shared" si="25"/>
        <v>5</v>
      </c>
      <c r="AE107" s="35">
        <f t="shared" si="26"/>
        <v>15</v>
      </c>
      <c r="AF107" s="91">
        <f t="shared" si="27"/>
        <v>30</v>
      </c>
      <c r="AG107" s="125" t="str">
        <f>Z107&amp;" a "&amp;AA122</f>
        <v>1600 a 2000</v>
      </c>
      <c r="AH107" s="107">
        <f>ROUNDUP(AVERAGE($AC$107:$AC$122),0)</f>
        <v>136</v>
      </c>
      <c r="AI107" s="107">
        <f>ROUNDUP(AVERAGE($AD$107:$AD$122),0)</f>
        <v>3</v>
      </c>
      <c r="AJ107" s="107">
        <f>ROUNDUP(AVERAGE($AE$107:$AE$122),0)</f>
        <v>9</v>
      </c>
      <c r="AK107" s="107">
        <f>ROUNDUP(AVERAGE($AF$107:$AF$122),0)</f>
        <v>69</v>
      </c>
    </row>
    <row r="108" spans="1:37" x14ac:dyDescent="0.25">
      <c r="A108" s="18">
        <f>'AFORO-Boy.-Calle 69B'!C122</f>
        <v>1615</v>
      </c>
      <c r="B108" s="14">
        <f>'AFORO-Boy.-Calle 69B'!D122</f>
        <v>1630</v>
      </c>
      <c r="C108" s="25" t="str">
        <f>'AFORO-Boy.-Calle 69B'!F122</f>
        <v>1B</v>
      </c>
      <c r="D108" s="25">
        <f>'AFORO-Boy.-Calle 69B'!G122</f>
        <v>66</v>
      </c>
      <c r="E108" s="25">
        <f>'AFORO-Boy.-Calle 69B'!H122</f>
        <v>1</v>
      </c>
      <c r="F108" s="25">
        <f>'AFORO-Boy.-Calle 69B'!I122</f>
        <v>1</v>
      </c>
      <c r="G108" s="26">
        <f>'AFORO-Boy.-Calle 69B'!J122</f>
        <v>20</v>
      </c>
      <c r="Z108" s="90">
        <f t="shared" si="34"/>
        <v>1615</v>
      </c>
      <c r="AA108" s="34">
        <f t="shared" si="35"/>
        <v>1630</v>
      </c>
      <c r="AB108" s="35" t="str">
        <f t="shared" si="23"/>
        <v>1B</v>
      </c>
      <c r="AC108" s="35">
        <f t="shared" si="24"/>
        <v>151</v>
      </c>
      <c r="AD108" s="35">
        <f t="shared" si="25"/>
        <v>7</v>
      </c>
      <c r="AE108" s="35">
        <f t="shared" si="26"/>
        <v>11</v>
      </c>
      <c r="AF108" s="91">
        <f t="shared" si="27"/>
        <v>36</v>
      </c>
      <c r="AG108" s="107"/>
      <c r="AH108" s="107">
        <f t="shared" ref="AH108:AH122" si="36">ROUNDUP(AVERAGE($AC$107:$AC$122),0)</f>
        <v>136</v>
      </c>
      <c r="AI108" s="107">
        <f t="shared" ref="AI108:AI122" si="37">ROUNDUP(AVERAGE($AD$107:$AD$122),0)</f>
        <v>3</v>
      </c>
      <c r="AJ108" s="107">
        <f t="shared" ref="AJ108:AJ122" si="38">ROUNDUP(AVERAGE($AE$107:$AE$122),0)</f>
        <v>9</v>
      </c>
      <c r="AK108" s="107">
        <f t="shared" ref="AK108:AK122" si="39">ROUNDUP(AVERAGE($AF$107:$AF$122),0)</f>
        <v>69</v>
      </c>
    </row>
    <row r="109" spans="1:37" x14ac:dyDescent="0.25">
      <c r="A109" s="18">
        <f>'AFORO-Boy.-Calle 69B'!C123</f>
        <v>1630</v>
      </c>
      <c r="B109" s="14">
        <f>'AFORO-Boy.-Calle 69B'!D123</f>
        <v>1645</v>
      </c>
      <c r="C109" s="25" t="str">
        <f>'AFORO-Boy.-Calle 69B'!F123</f>
        <v>1B</v>
      </c>
      <c r="D109" s="25">
        <f>'AFORO-Boy.-Calle 69B'!G123</f>
        <v>42</v>
      </c>
      <c r="E109" s="25">
        <f>'AFORO-Boy.-Calle 69B'!H123</f>
        <v>0</v>
      </c>
      <c r="F109" s="25">
        <f>'AFORO-Boy.-Calle 69B'!I123</f>
        <v>3</v>
      </c>
      <c r="G109" s="26">
        <f>'AFORO-Boy.-Calle 69B'!J123</f>
        <v>15</v>
      </c>
      <c r="Z109" s="90">
        <f t="shared" si="34"/>
        <v>1630</v>
      </c>
      <c r="AA109" s="34">
        <f t="shared" si="35"/>
        <v>1645</v>
      </c>
      <c r="AB109" s="35" t="str">
        <f t="shared" si="23"/>
        <v>1B</v>
      </c>
      <c r="AC109" s="35">
        <f t="shared" si="24"/>
        <v>148</v>
      </c>
      <c r="AD109" s="35">
        <f t="shared" si="25"/>
        <v>6</v>
      </c>
      <c r="AE109" s="35">
        <f t="shared" si="26"/>
        <v>13</v>
      </c>
      <c r="AF109" s="91">
        <f t="shared" si="27"/>
        <v>31</v>
      </c>
      <c r="AG109" s="107"/>
      <c r="AH109" s="107">
        <f t="shared" si="36"/>
        <v>136</v>
      </c>
      <c r="AI109" s="107">
        <f t="shared" si="37"/>
        <v>3</v>
      </c>
      <c r="AJ109" s="107">
        <f t="shared" si="38"/>
        <v>9</v>
      </c>
      <c r="AK109" s="107">
        <f t="shared" si="39"/>
        <v>69</v>
      </c>
    </row>
    <row r="110" spans="1:37" x14ac:dyDescent="0.25">
      <c r="A110" s="18">
        <f>'AFORO-Boy.-Calle 69B'!C124</f>
        <v>1645</v>
      </c>
      <c r="B110" s="14">
        <f>'AFORO-Boy.-Calle 69B'!D124</f>
        <v>1700</v>
      </c>
      <c r="C110" s="25" t="str">
        <f>'AFORO-Boy.-Calle 69B'!F124</f>
        <v>1B</v>
      </c>
      <c r="D110" s="25">
        <f>'AFORO-Boy.-Calle 69B'!G124</f>
        <v>84</v>
      </c>
      <c r="E110" s="25">
        <f>'AFORO-Boy.-Calle 69B'!H124</f>
        <v>0</v>
      </c>
      <c r="F110" s="25">
        <f>'AFORO-Boy.-Calle 69B'!I124</f>
        <v>5</v>
      </c>
      <c r="G110" s="26">
        <f>'AFORO-Boy.-Calle 69B'!J124</f>
        <v>52</v>
      </c>
      <c r="Z110" s="90">
        <f t="shared" si="34"/>
        <v>1645</v>
      </c>
      <c r="AA110" s="34">
        <f t="shared" si="35"/>
        <v>1700</v>
      </c>
      <c r="AB110" s="35" t="str">
        <f t="shared" si="23"/>
        <v>1B</v>
      </c>
      <c r="AC110" s="35">
        <f t="shared" si="24"/>
        <v>167</v>
      </c>
      <c r="AD110" s="35">
        <f t="shared" si="25"/>
        <v>3</v>
      </c>
      <c r="AE110" s="35">
        <f t="shared" si="26"/>
        <v>12</v>
      </c>
      <c r="AF110" s="91">
        <f t="shared" si="27"/>
        <v>65</v>
      </c>
      <c r="AG110" s="3"/>
      <c r="AH110" s="107">
        <f t="shared" si="36"/>
        <v>136</v>
      </c>
      <c r="AI110" s="107">
        <f t="shared" si="37"/>
        <v>3</v>
      </c>
      <c r="AJ110" s="107">
        <f t="shared" si="38"/>
        <v>9</v>
      </c>
      <c r="AK110" s="107">
        <f t="shared" si="39"/>
        <v>69</v>
      </c>
    </row>
    <row r="111" spans="1:37" x14ac:dyDescent="0.25">
      <c r="A111" s="18">
        <f>'AFORO-Boy.-Calle 69B'!C125</f>
        <v>1700</v>
      </c>
      <c r="B111" s="14">
        <f>'AFORO-Boy.-Calle 69B'!D125</f>
        <v>1715</v>
      </c>
      <c r="C111" s="25" t="str">
        <f>'AFORO-Boy.-Calle 69B'!F125</f>
        <v>1B</v>
      </c>
      <c r="D111" s="25">
        <f>'AFORO-Boy.-Calle 69B'!G125</f>
        <v>60</v>
      </c>
      <c r="E111" s="25">
        <f>'AFORO-Boy.-Calle 69B'!H125</f>
        <v>0</v>
      </c>
      <c r="F111" s="25">
        <f>'AFORO-Boy.-Calle 69B'!I125</f>
        <v>4</v>
      </c>
      <c r="G111" s="26">
        <f>'AFORO-Boy.-Calle 69B'!J125</f>
        <v>50</v>
      </c>
      <c r="Z111" s="90">
        <f t="shared" si="34"/>
        <v>1700</v>
      </c>
      <c r="AA111" s="34">
        <f t="shared" si="35"/>
        <v>1715</v>
      </c>
      <c r="AB111" s="35" t="str">
        <f t="shared" si="23"/>
        <v>1B</v>
      </c>
      <c r="AC111" s="35">
        <f t="shared" si="24"/>
        <v>155</v>
      </c>
      <c r="AD111" s="35">
        <f t="shared" si="25"/>
        <v>2</v>
      </c>
      <c r="AE111" s="35">
        <f t="shared" si="26"/>
        <v>15</v>
      </c>
      <c r="AF111" s="91">
        <f t="shared" si="27"/>
        <v>68</v>
      </c>
      <c r="AG111" s="107"/>
      <c r="AH111" s="107">
        <f t="shared" si="36"/>
        <v>136</v>
      </c>
      <c r="AI111" s="107">
        <f t="shared" si="37"/>
        <v>3</v>
      </c>
      <c r="AJ111" s="107">
        <f t="shared" si="38"/>
        <v>9</v>
      </c>
      <c r="AK111" s="107">
        <f t="shared" si="39"/>
        <v>69</v>
      </c>
    </row>
    <row r="112" spans="1:37" x14ac:dyDescent="0.25">
      <c r="A112" s="18">
        <f>'AFORO-Boy.-Calle 69B'!C126</f>
        <v>1715</v>
      </c>
      <c r="B112" s="14">
        <f>'AFORO-Boy.-Calle 69B'!D126</f>
        <v>1730</v>
      </c>
      <c r="C112" s="25" t="str">
        <f>'AFORO-Boy.-Calle 69B'!F126</f>
        <v>1B</v>
      </c>
      <c r="D112" s="25">
        <f>'AFORO-Boy.-Calle 69B'!G126</f>
        <v>119</v>
      </c>
      <c r="E112" s="25">
        <f>'AFORO-Boy.-Calle 69B'!H126</f>
        <v>1</v>
      </c>
      <c r="F112" s="25">
        <f>'AFORO-Boy.-Calle 69B'!I126</f>
        <v>5</v>
      </c>
      <c r="G112" s="26">
        <f>'AFORO-Boy.-Calle 69B'!J126</f>
        <v>99</v>
      </c>
      <c r="Z112" s="90">
        <f t="shared" si="34"/>
        <v>1715</v>
      </c>
      <c r="AA112" s="34">
        <f t="shared" si="35"/>
        <v>1730</v>
      </c>
      <c r="AB112" s="35" t="str">
        <f t="shared" si="23"/>
        <v>1B</v>
      </c>
      <c r="AC112" s="35">
        <f t="shared" si="24"/>
        <v>198</v>
      </c>
      <c r="AD112" s="35">
        <f t="shared" si="25"/>
        <v>2</v>
      </c>
      <c r="AE112" s="35">
        <f t="shared" si="26"/>
        <v>12</v>
      </c>
      <c r="AF112" s="91">
        <f t="shared" si="27"/>
        <v>115</v>
      </c>
      <c r="AG112" s="107"/>
      <c r="AH112" s="107">
        <f t="shared" si="36"/>
        <v>136</v>
      </c>
      <c r="AI112" s="107">
        <f t="shared" si="37"/>
        <v>3</v>
      </c>
      <c r="AJ112" s="107">
        <f t="shared" si="38"/>
        <v>9</v>
      </c>
      <c r="AK112" s="107">
        <f t="shared" si="39"/>
        <v>69</v>
      </c>
    </row>
    <row r="113" spans="1:37" x14ac:dyDescent="0.25">
      <c r="A113" s="18">
        <f>'AFORO-Boy.-Calle 69B'!C127</f>
        <v>1730</v>
      </c>
      <c r="B113" s="14">
        <f>'AFORO-Boy.-Calle 69B'!D127</f>
        <v>1745</v>
      </c>
      <c r="C113" s="25" t="str">
        <f>'AFORO-Boy.-Calle 69B'!F127</f>
        <v>1B</v>
      </c>
      <c r="D113" s="25">
        <f>'AFORO-Boy.-Calle 69B'!G127</f>
        <v>136</v>
      </c>
      <c r="E113" s="25">
        <f>'AFORO-Boy.-Calle 69B'!H127</f>
        <v>1</v>
      </c>
      <c r="F113" s="25">
        <f>'AFORO-Boy.-Calle 69B'!I127</f>
        <v>7</v>
      </c>
      <c r="G113" s="26">
        <f>'AFORO-Boy.-Calle 69B'!J127</f>
        <v>153</v>
      </c>
      <c r="Z113" s="90">
        <f t="shared" si="34"/>
        <v>1730</v>
      </c>
      <c r="AA113" s="34">
        <f t="shared" si="35"/>
        <v>1745</v>
      </c>
      <c r="AB113" s="35" t="str">
        <f t="shared" si="23"/>
        <v>1B</v>
      </c>
      <c r="AC113" s="35">
        <f t="shared" si="24"/>
        <v>222</v>
      </c>
      <c r="AD113" s="35">
        <f t="shared" si="25"/>
        <v>5</v>
      </c>
      <c r="AE113" s="35">
        <f t="shared" si="26"/>
        <v>17</v>
      </c>
      <c r="AF113" s="91">
        <f t="shared" si="27"/>
        <v>169</v>
      </c>
      <c r="AG113" s="107"/>
      <c r="AH113" s="107">
        <f t="shared" si="36"/>
        <v>136</v>
      </c>
      <c r="AI113" s="107">
        <f t="shared" si="37"/>
        <v>3</v>
      </c>
      <c r="AJ113" s="107">
        <f t="shared" si="38"/>
        <v>9</v>
      </c>
      <c r="AK113" s="107">
        <f t="shared" si="39"/>
        <v>69</v>
      </c>
    </row>
    <row r="114" spans="1:37" x14ac:dyDescent="0.25">
      <c r="A114" s="18">
        <f>'AFORO-Boy.-Calle 69B'!C128</f>
        <v>1745</v>
      </c>
      <c r="B114" s="14">
        <f>'AFORO-Boy.-Calle 69B'!D128</f>
        <v>1800</v>
      </c>
      <c r="C114" s="25" t="str">
        <f>'AFORO-Boy.-Calle 69B'!F128</f>
        <v>1B</v>
      </c>
      <c r="D114" s="25">
        <f>'AFORO-Boy.-Calle 69B'!G128</f>
        <v>38</v>
      </c>
      <c r="E114" s="25">
        <f>'AFORO-Boy.-Calle 69B'!H128</f>
        <v>1</v>
      </c>
      <c r="F114" s="25">
        <f>'AFORO-Boy.-Calle 69B'!I128</f>
        <v>2</v>
      </c>
      <c r="G114" s="26">
        <f>'AFORO-Boy.-Calle 69B'!J128</f>
        <v>50</v>
      </c>
      <c r="Z114" s="90">
        <f t="shared" si="34"/>
        <v>1745</v>
      </c>
      <c r="AA114" s="34">
        <f t="shared" si="35"/>
        <v>1800</v>
      </c>
      <c r="AB114" s="35" t="str">
        <f t="shared" si="23"/>
        <v>1B</v>
      </c>
      <c r="AC114" s="35">
        <f t="shared" si="24"/>
        <v>98</v>
      </c>
      <c r="AD114" s="35">
        <f t="shared" si="25"/>
        <v>2</v>
      </c>
      <c r="AE114" s="35">
        <f t="shared" si="26"/>
        <v>6</v>
      </c>
      <c r="AF114" s="91">
        <f t="shared" si="27"/>
        <v>61</v>
      </c>
      <c r="AG114" s="107"/>
      <c r="AH114" s="107">
        <f t="shared" si="36"/>
        <v>136</v>
      </c>
      <c r="AI114" s="107">
        <f t="shared" si="37"/>
        <v>3</v>
      </c>
      <c r="AJ114" s="107">
        <f t="shared" si="38"/>
        <v>9</v>
      </c>
      <c r="AK114" s="107">
        <f t="shared" si="39"/>
        <v>69</v>
      </c>
    </row>
    <row r="115" spans="1:37" x14ac:dyDescent="0.25">
      <c r="A115" s="18">
        <f>'AFORO-Boy.-Calle 69B'!C129</f>
        <v>1800</v>
      </c>
      <c r="B115" s="14">
        <f>'AFORO-Boy.-Calle 69B'!D129</f>
        <v>1815</v>
      </c>
      <c r="C115" s="25" t="str">
        <f>'AFORO-Boy.-Calle 69B'!F129</f>
        <v>1B</v>
      </c>
      <c r="D115" s="25">
        <f>'AFORO-Boy.-Calle 69B'!G129</f>
        <v>55</v>
      </c>
      <c r="E115" s="25">
        <f>'AFORO-Boy.-Calle 69B'!H129</f>
        <v>1</v>
      </c>
      <c r="F115" s="25">
        <f>'AFORO-Boy.-Calle 69B'!I129</f>
        <v>1</v>
      </c>
      <c r="G115" s="26">
        <f>'AFORO-Boy.-Calle 69B'!J129</f>
        <v>74</v>
      </c>
      <c r="Z115" s="90">
        <f t="shared" si="34"/>
        <v>1800</v>
      </c>
      <c r="AA115" s="34">
        <f t="shared" si="35"/>
        <v>1815</v>
      </c>
      <c r="AB115" s="35" t="str">
        <f t="shared" si="23"/>
        <v>1B</v>
      </c>
      <c r="AC115" s="35">
        <f t="shared" si="24"/>
        <v>118</v>
      </c>
      <c r="AD115" s="35">
        <f t="shared" si="25"/>
        <v>2</v>
      </c>
      <c r="AE115" s="35">
        <f t="shared" si="26"/>
        <v>8</v>
      </c>
      <c r="AF115" s="91">
        <f t="shared" si="27"/>
        <v>88</v>
      </c>
      <c r="AG115" s="107"/>
      <c r="AH115" s="107">
        <f t="shared" si="36"/>
        <v>136</v>
      </c>
      <c r="AI115" s="107">
        <f t="shared" si="37"/>
        <v>3</v>
      </c>
      <c r="AJ115" s="107">
        <f t="shared" si="38"/>
        <v>9</v>
      </c>
      <c r="AK115" s="107">
        <f t="shared" si="39"/>
        <v>69</v>
      </c>
    </row>
    <row r="116" spans="1:37" x14ac:dyDescent="0.25">
      <c r="A116" s="18">
        <f>'AFORO-Boy.-Calle 69B'!C130</f>
        <v>1815</v>
      </c>
      <c r="B116" s="14">
        <f>'AFORO-Boy.-Calle 69B'!D130</f>
        <v>1830</v>
      </c>
      <c r="C116" s="25" t="str">
        <f>'AFORO-Boy.-Calle 69B'!F130</f>
        <v>1B</v>
      </c>
      <c r="D116" s="25">
        <f>'AFORO-Boy.-Calle 69B'!G130</f>
        <v>60</v>
      </c>
      <c r="E116" s="25">
        <f>'AFORO-Boy.-Calle 69B'!H130</f>
        <v>2</v>
      </c>
      <c r="F116" s="25">
        <f>'AFORO-Boy.-Calle 69B'!I130</f>
        <v>4</v>
      </c>
      <c r="G116" s="26">
        <f>'AFORO-Boy.-Calle 69B'!J130</f>
        <v>87</v>
      </c>
      <c r="Z116" s="90">
        <f t="shared" si="34"/>
        <v>1815</v>
      </c>
      <c r="AA116" s="34">
        <f t="shared" si="35"/>
        <v>1830</v>
      </c>
      <c r="AB116" s="35" t="str">
        <f t="shared" si="23"/>
        <v>1B</v>
      </c>
      <c r="AC116" s="35">
        <f t="shared" si="24"/>
        <v>125</v>
      </c>
      <c r="AD116" s="35">
        <f t="shared" si="25"/>
        <v>4</v>
      </c>
      <c r="AE116" s="35">
        <f t="shared" si="26"/>
        <v>5</v>
      </c>
      <c r="AF116" s="91">
        <f t="shared" si="27"/>
        <v>94</v>
      </c>
      <c r="AG116" s="107"/>
      <c r="AH116" s="107">
        <f t="shared" si="36"/>
        <v>136</v>
      </c>
      <c r="AI116" s="107">
        <f t="shared" si="37"/>
        <v>3</v>
      </c>
      <c r="AJ116" s="107">
        <f t="shared" si="38"/>
        <v>9</v>
      </c>
      <c r="AK116" s="107">
        <f t="shared" si="39"/>
        <v>69</v>
      </c>
    </row>
    <row r="117" spans="1:37" x14ac:dyDescent="0.25">
      <c r="A117" s="18">
        <f>'AFORO-Boy.-Calle 69B'!C131</f>
        <v>1830</v>
      </c>
      <c r="B117" s="14">
        <f>'AFORO-Boy.-Calle 69B'!D131</f>
        <v>1845</v>
      </c>
      <c r="C117" s="25" t="str">
        <f>'AFORO-Boy.-Calle 69B'!F131</f>
        <v>1B</v>
      </c>
      <c r="D117" s="25">
        <f>'AFORO-Boy.-Calle 69B'!G131</f>
        <v>47</v>
      </c>
      <c r="E117" s="25">
        <f>'AFORO-Boy.-Calle 69B'!H131</f>
        <v>0</v>
      </c>
      <c r="F117" s="25">
        <f>'AFORO-Boy.-Calle 69B'!I131</f>
        <v>1</v>
      </c>
      <c r="G117" s="26">
        <f>'AFORO-Boy.-Calle 69B'!J131</f>
        <v>51</v>
      </c>
      <c r="Z117" s="90">
        <f t="shared" si="34"/>
        <v>1830</v>
      </c>
      <c r="AA117" s="34">
        <f t="shared" si="35"/>
        <v>1845</v>
      </c>
      <c r="AB117" s="35" t="str">
        <f t="shared" si="23"/>
        <v>1B</v>
      </c>
      <c r="AC117" s="35">
        <f t="shared" si="24"/>
        <v>106</v>
      </c>
      <c r="AD117" s="35">
        <f t="shared" si="25"/>
        <v>1</v>
      </c>
      <c r="AE117" s="35">
        <f t="shared" si="26"/>
        <v>5</v>
      </c>
      <c r="AF117" s="91">
        <f t="shared" si="27"/>
        <v>69</v>
      </c>
      <c r="AG117" s="107"/>
      <c r="AH117" s="107">
        <f t="shared" si="36"/>
        <v>136</v>
      </c>
      <c r="AI117" s="107">
        <f t="shared" si="37"/>
        <v>3</v>
      </c>
      <c r="AJ117" s="107">
        <f t="shared" si="38"/>
        <v>9</v>
      </c>
      <c r="AK117" s="107">
        <f t="shared" si="39"/>
        <v>69</v>
      </c>
    </row>
    <row r="118" spans="1:37" x14ac:dyDescent="0.25">
      <c r="A118" s="18">
        <f>'AFORO-Boy.-Calle 69B'!C132</f>
        <v>1845</v>
      </c>
      <c r="B118" s="14">
        <f>'AFORO-Boy.-Calle 69B'!D132</f>
        <v>1900</v>
      </c>
      <c r="C118" s="25" t="str">
        <f>'AFORO-Boy.-Calle 69B'!F132</f>
        <v>1B</v>
      </c>
      <c r="D118" s="25">
        <f>'AFORO-Boy.-Calle 69B'!G132</f>
        <v>52</v>
      </c>
      <c r="E118" s="25">
        <f>'AFORO-Boy.-Calle 69B'!H132</f>
        <v>1</v>
      </c>
      <c r="F118" s="25">
        <f>'AFORO-Boy.-Calle 69B'!I132</f>
        <v>1</v>
      </c>
      <c r="G118" s="26">
        <f>'AFORO-Boy.-Calle 69B'!J132</f>
        <v>64</v>
      </c>
      <c r="Z118" s="90">
        <f t="shared" si="34"/>
        <v>1845</v>
      </c>
      <c r="AA118" s="34">
        <f t="shared" si="35"/>
        <v>1900</v>
      </c>
      <c r="AB118" s="35" t="str">
        <f t="shared" si="23"/>
        <v>1B</v>
      </c>
      <c r="AC118" s="35">
        <f t="shared" si="24"/>
        <v>107</v>
      </c>
      <c r="AD118" s="35">
        <f t="shared" si="25"/>
        <v>1</v>
      </c>
      <c r="AE118" s="35">
        <f t="shared" si="26"/>
        <v>6</v>
      </c>
      <c r="AF118" s="91">
        <f t="shared" si="27"/>
        <v>80</v>
      </c>
      <c r="AG118" s="107"/>
      <c r="AH118" s="107">
        <f t="shared" si="36"/>
        <v>136</v>
      </c>
      <c r="AI118" s="107">
        <f t="shared" si="37"/>
        <v>3</v>
      </c>
      <c r="AJ118" s="107">
        <f t="shared" si="38"/>
        <v>9</v>
      </c>
      <c r="AK118" s="107">
        <f t="shared" si="39"/>
        <v>69</v>
      </c>
    </row>
    <row r="119" spans="1:37" x14ac:dyDescent="0.25">
      <c r="A119" s="18">
        <f>'AFORO-Boy.-Calle 69B'!C133</f>
        <v>1900</v>
      </c>
      <c r="B119" s="14">
        <f>'AFORO-Boy.-Calle 69B'!D133</f>
        <v>1915</v>
      </c>
      <c r="C119" s="25" t="str">
        <f>'AFORO-Boy.-Calle 69B'!F133</f>
        <v>1B</v>
      </c>
      <c r="D119" s="25">
        <f>'AFORO-Boy.-Calle 69B'!G133</f>
        <v>56</v>
      </c>
      <c r="E119" s="25">
        <f>'AFORO-Boy.-Calle 69B'!H133</f>
        <v>0</v>
      </c>
      <c r="F119" s="25">
        <f>'AFORO-Boy.-Calle 69B'!I133</f>
        <v>1</v>
      </c>
      <c r="G119" s="26">
        <f>'AFORO-Boy.-Calle 69B'!J133</f>
        <v>46</v>
      </c>
      <c r="Z119" s="90">
        <f t="shared" si="34"/>
        <v>1900</v>
      </c>
      <c r="AA119" s="34">
        <f t="shared" si="35"/>
        <v>1915</v>
      </c>
      <c r="AB119" s="35" t="str">
        <f t="shared" si="23"/>
        <v>1B</v>
      </c>
      <c r="AC119" s="35">
        <f t="shared" si="24"/>
        <v>109</v>
      </c>
      <c r="AD119" s="35">
        <f t="shared" si="25"/>
        <v>0</v>
      </c>
      <c r="AE119" s="35">
        <f t="shared" si="26"/>
        <v>4</v>
      </c>
      <c r="AF119" s="91">
        <f t="shared" si="27"/>
        <v>60</v>
      </c>
      <c r="AG119" s="107"/>
      <c r="AH119" s="107">
        <f t="shared" si="36"/>
        <v>136</v>
      </c>
      <c r="AI119" s="107">
        <f t="shared" si="37"/>
        <v>3</v>
      </c>
      <c r="AJ119" s="107">
        <f t="shared" si="38"/>
        <v>9</v>
      </c>
      <c r="AK119" s="107">
        <f t="shared" si="39"/>
        <v>69</v>
      </c>
    </row>
    <row r="120" spans="1:37" x14ac:dyDescent="0.25">
      <c r="A120" s="18">
        <f>'AFORO-Boy.-Calle 69B'!C134</f>
        <v>1915</v>
      </c>
      <c r="B120" s="14">
        <f>'AFORO-Boy.-Calle 69B'!D134</f>
        <v>1930</v>
      </c>
      <c r="C120" s="25" t="str">
        <f>'AFORO-Boy.-Calle 69B'!F134</f>
        <v>1B</v>
      </c>
      <c r="D120" s="25">
        <f>'AFORO-Boy.-Calle 69B'!G134</f>
        <v>28</v>
      </c>
      <c r="E120" s="25">
        <f>'AFORO-Boy.-Calle 69B'!H134</f>
        <v>0</v>
      </c>
      <c r="F120" s="25">
        <f>'AFORO-Boy.-Calle 69B'!I134</f>
        <v>1</v>
      </c>
      <c r="G120" s="26">
        <f>'AFORO-Boy.-Calle 69B'!J134</f>
        <v>22</v>
      </c>
      <c r="Z120" s="90">
        <f t="shared" si="34"/>
        <v>1915</v>
      </c>
      <c r="AA120" s="34">
        <f t="shared" si="35"/>
        <v>1930</v>
      </c>
      <c r="AB120" s="35" t="str">
        <f t="shared" si="23"/>
        <v>1B</v>
      </c>
      <c r="AC120" s="35">
        <f t="shared" si="24"/>
        <v>97</v>
      </c>
      <c r="AD120" s="35">
        <f t="shared" si="25"/>
        <v>0</v>
      </c>
      <c r="AE120" s="35">
        <f t="shared" si="26"/>
        <v>3</v>
      </c>
      <c r="AF120" s="91">
        <f t="shared" si="27"/>
        <v>30</v>
      </c>
      <c r="AG120" s="107"/>
      <c r="AH120" s="107">
        <f t="shared" si="36"/>
        <v>136</v>
      </c>
      <c r="AI120" s="107">
        <f t="shared" si="37"/>
        <v>3</v>
      </c>
      <c r="AJ120" s="107">
        <f t="shared" si="38"/>
        <v>9</v>
      </c>
      <c r="AK120" s="107">
        <f t="shared" si="39"/>
        <v>69</v>
      </c>
    </row>
    <row r="121" spans="1:37" x14ac:dyDescent="0.25">
      <c r="A121" s="18">
        <f>'AFORO-Boy.-Calle 69B'!C135</f>
        <v>1930</v>
      </c>
      <c r="B121" s="14">
        <f>'AFORO-Boy.-Calle 69B'!D135</f>
        <v>1945</v>
      </c>
      <c r="C121" s="25" t="str">
        <f>'AFORO-Boy.-Calle 69B'!F135</f>
        <v>1B</v>
      </c>
      <c r="D121" s="25">
        <f>'AFORO-Boy.-Calle 69B'!G135</f>
        <v>47</v>
      </c>
      <c r="E121" s="25">
        <f>'AFORO-Boy.-Calle 69B'!H135</f>
        <v>1</v>
      </c>
      <c r="F121" s="25">
        <f>'AFORO-Boy.-Calle 69B'!I135</f>
        <v>1</v>
      </c>
      <c r="G121" s="26">
        <f>'AFORO-Boy.-Calle 69B'!J135</f>
        <v>46</v>
      </c>
      <c r="Z121" s="90">
        <f t="shared" si="34"/>
        <v>1930</v>
      </c>
      <c r="AA121" s="34">
        <f t="shared" si="35"/>
        <v>1945</v>
      </c>
      <c r="AB121" s="35" t="str">
        <f t="shared" si="23"/>
        <v>1B</v>
      </c>
      <c r="AC121" s="35">
        <f t="shared" si="24"/>
        <v>100</v>
      </c>
      <c r="AD121" s="35">
        <f t="shared" si="25"/>
        <v>1</v>
      </c>
      <c r="AE121" s="35">
        <f t="shared" si="26"/>
        <v>4</v>
      </c>
      <c r="AF121" s="91">
        <f t="shared" si="27"/>
        <v>53</v>
      </c>
      <c r="AG121" s="107"/>
      <c r="AH121" s="107">
        <f t="shared" si="36"/>
        <v>136</v>
      </c>
      <c r="AI121" s="107">
        <f t="shared" si="37"/>
        <v>3</v>
      </c>
      <c r="AJ121" s="107">
        <f t="shared" si="38"/>
        <v>9</v>
      </c>
      <c r="AK121" s="107">
        <f t="shared" si="39"/>
        <v>69</v>
      </c>
    </row>
    <row r="122" spans="1:37" ht="15.75" thickBot="1" x14ac:dyDescent="0.3">
      <c r="A122" s="18">
        <f>'AFORO-Boy.-Calle 69B'!C136</f>
        <v>1945</v>
      </c>
      <c r="B122" s="14">
        <f>'AFORO-Boy.-Calle 69B'!D136</f>
        <v>2000</v>
      </c>
      <c r="C122" s="25" t="str">
        <f>'AFORO-Boy.-Calle 69B'!F136</f>
        <v>1B</v>
      </c>
      <c r="D122" s="25">
        <f>'AFORO-Boy.-Calle 69B'!G136</f>
        <v>52</v>
      </c>
      <c r="E122" s="25">
        <f>'AFORO-Boy.-Calle 69B'!H136</f>
        <v>0</v>
      </c>
      <c r="F122" s="25">
        <f>'AFORO-Boy.-Calle 69B'!I136</f>
        <v>1</v>
      </c>
      <c r="G122" s="26">
        <f>'AFORO-Boy.-Calle 69B'!J136</f>
        <v>36</v>
      </c>
      <c r="Z122" s="92">
        <f t="shared" si="34"/>
        <v>1945</v>
      </c>
      <c r="AA122" s="93">
        <f t="shared" si="35"/>
        <v>2000</v>
      </c>
      <c r="AB122" s="94" t="str">
        <f t="shared" si="23"/>
        <v>1B</v>
      </c>
      <c r="AC122" s="94">
        <f t="shared" si="24"/>
        <v>112</v>
      </c>
      <c r="AD122" s="94">
        <f t="shared" si="25"/>
        <v>1</v>
      </c>
      <c r="AE122" s="94">
        <f t="shared" si="26"/>
        <v>2</v>
      </c>
      <c r="AF122" s="95">
        <f>G122+G182+G302</f>
        <v>40</v>
      </c>
      <c r="AG122" s="107"/>
      <c r="AH122" s="107">
        <f t="shared" si="36"/>
        <v>136</v>
      </c>
      <c r="AI122" s="107">
        <f t="shared" si="37"/>
        <v>3</v>
      </c>
      <c r="AJ122" s="107">
        <f t="shared" si="38"/>
        <v>9</v>
      </c>
      <c r="AK122" s="107">
        <f t="shared" si="39"/>
        <v>69</v>
      </c>
    </row>
    <row r="123" spans="1:37" x14ac:dyDescent="0.25">
      <c r="A123" s="18">
        <f>'AFORO-Boy.-Calle 69B'!C377</f>
        <v>500</v>
      </c>
      <c r="B123" s="14">
        <f>'AFORO-Boy.-Calle 69B'!D377</f>
        <v>515</v>
      </c>
      <c r="C123" s="25">
        <f>'AFORO-Boy.-Calle 69B'!F377</f>
        <v>5</v>
      </c>
      <c r="D123" s="25">
        <f>'AFORO-Boy.-Calle 69B'!G377</f>
        <v>0</v>
      </c>
      <c r="E123" s="25">
        <f>'AFORO-Boy.-Calle 69B'!H377</f>
        <v>0</v>
      </c>
      <c r="F123" s="25">
        <f>'AFORO-Boy.-Calle 69B'!I377</f>
        <v>0</v>
      </c>
      <c r="G123" s="26">
        <f>'AFORO-Boy.-Calle 69B'!J377</f>
        <v>0</v>
      </c>
      <c r="Z123" s="32"/>
      <c r="AA123" s="32"/>
      <c r="AC123" s="39"/>
    </row>
    <row r="124" spans="1:37" x14ac:dyDescent="0.25">
      <c r="A124" s="18">
        <f>'AFORO-Boy.-Calle 69B'!C378</f>
        <v>515</v>
      </c>
      <c r="B124" s="14">
        <f>'AFORO-Boy.-Calle 69B'!D378</f>
        <v>530</v>
      </c>
      <c r="C124" s="25">
        <f>'AFORO-Boy.-Calle 69B'!F378</f>
        <v>5</v>
      </c>
      <c r="D124" s="25">
        <f>'AFORO-Boy.-Calle 69B'!G378</f>
        <v>0</v>
      </c>
      <c r="E124" s="25">
        <f>'AFORO-Boy.-Calle 69B'!H378</f>
        <v>0</v>
      </c>
      <c r="F124" s="25">
        <f>'AFORO-Boy.-Calle 69B'!I378</f>
        <v>0</v>
      </c>
      <c r="G124" s="26">
        <f>'AFORO-Boy.-Calle 69B'!J378</f>
        <v>0</v>
      </c>
      <c r="Z124" s="32"/>
      <c r="AA124" s="32"/>
    </row>
    <row r="125" spans="1:37" x14ac:dyDescent="0.25">
      <c r="A125" s="18">
        <f>'AFORO-Boy.-Calle 69B'!C379</f>
        <v>530</v>
      </c>
      <c r="B125" s="14">
        <f>'AFORO-Boy.-Calle 69B'!D379</f>
        <v>545</v>
      </c>
      <c r="C125" s="25">
        <f>'AFORO-Boy.-Calle 69B'!F379</f>
        <v>5</v>
      </c>
      <c r="D125" s="25">
        <f>'AFORO-Boy.-Calle 69B'!G379</f>
        <v>0</v>
      </c>
      <c r="E125" s="25">
        <f>'AFORO-Boy.-Calle 69B'!H379</f>
        <v>0</v>
      </c>
      <c r="F125" s="25">
        <f>'AFORO-Boy.-Calle 69B'!I379</f>
        <v>0</v>
      </c>
      <c r="G125" s="26">
        <f>'AFORO-Boy.-Calle 69B'!J379</f>
        <v>0</v>
      </c>
      <c r="Z125" s="32"/>
      <c r="AA125" s="32"/>
    </row>
    <row r="126" spans="1:37" x14ac:dyDescent="0.25">
      <c r="A126" s="18">
        <f>'AFORO-Boy.-Calle 69B'!C380</f>
        <v>545</v>
      </c>
      <c r="B126" s="14">
        <f>'AFORO-Boy.-Calle 69B'!D380</f>
        <v>600</v>
      </c>
      <c r="C126" s="25">
        <f>'AFORO-Boy.-Calle 69B'!F380</f>
        <v>5</v>
      </c>
      <c r="D126" s="25">
        <f>'AFORO-Boy.-Calle 69B'!G380</f>
        <v>0</v>
      </c>
      <c r="E126" s="25">
        <f>'AFORO-Boy.-Calle 69B'!H380</f>
        <v>0</v>
      </c>
      <c r="F126" s="25">
        <f>'AFORO-Boy.-Calle 69B'!I380</f>
        <v>0</v>
      </c>
      <c r="G126" s="26">
        <f>'AFORO-Boy.-Calle 69B'!J380</f>
        <v>0</v>
      </c>
      <c r="Z126" s="32"/>
      <c r="AA126" s="32"/>
    </row>
    <row r="127" spans="1:37" x14ac:dyDescent="0.25">
      <c r="A127" s="18">
        <f>'AFORO-Boy.-Calle 69B'!C381</f>
        <v>600</v>
      </c>
      <c r="B127" s="14">
        <f>'AFORO-Boy.-Calle 69B'!D381</f>
        <v>615</v>
      </c>
      <c r="C127" s="25">
        <f>'AFORO-Boy.-Calle 69B'!F381</f>
        <v>5</v>
      </c>
      <c r="D127" s="25">
        <f>'AFORO-Boy.-Calle 69B'!G381</f>
        <v>64</v>
      </c>
      <c r="E127" s="25">
        <f>'AFORO-Boy.-Calle 69B'!H381</f>
        <v>1</v>
      </c>
      <c r="F127" s="25">
        <f>'AFORO-Boy.-Calle 69B'!I381</f>
        <v>5</v>
      </c>
      <c r="G127" s="26">
        <f>'AFORO-Boy.-Calle 69B'!J381</f>
        <v>7</v>
      </c>
      <c r="Z127" s="32"/>
      <c r="AA127" s="32"/>
    </row>
    <row r="128" spans="1:37" x14ac:dyDescent="0.25">
      <c r="A128" s="18">
        <f>'AFORO-Boy.-Calle 69B'!C382</f>
        <v>615</v>
      </c>
      <c r="B128" s="14">
        <f>'AFORO-Boy.-Calle 69B'!D382</f>
        <v>630</v>
      </c>
      <c r="C128" s="25">
        <f>'AFORO-Boy.-Calle 69B'!F382</f>
        <v>5</v>
      </c>
      <c r="D128" s="25">
        <f>'AFORO-Boy.-Calle 69B'!G382</f>
        <v>122</v>
      </c>
      <c r="E128" s="25">
        <f>'AFORO-Boy.-Calle 69B'!H382</f>
        <v>1</v>
      </c>
      <c r="F128" s="25">
        <f>'AFORO-Boy.-Calle 69B'!I382</f>
        <v>4</v>
      </c>
      <c r="G128" s="26">
        <f>'AFORO-Boy.-Calle 69B'!J382</f>
        <v>7</v>
      </c>
      <c r="Z128" s="32"/>
      <c r="AA128" s="32"/>
    </row>
    <row r="129" spans="1:27" x14ac:dyDescent="0.25">
      <c r="A129" s="18">
        <f>'AFORO-Boy.-Calle 69B'!C383</f>
        <v>630</v>
      </c>
      <c r="B129" s="14">
        <f>'AFORO-Boy.-Calle 69B'!D383</f>
        <v>645</v>
      </c>
      <c r="C129" s="25">
        <f>'AFORO-Boy.-Calle 69B'!F383</f>
        <v>5</v>
      </c>
      <c r="D129" s="25">
        <f>'AFORO-Boy.-Calle 69B'!G383</f>
        <v>98</v>
      </c>
      <c r="E129" s="25">
        <f>'AFORO-Boy.-Calle 69B'!H383</f>
        <v>9</v>
      </c>
      <c r="F129" s="25">
        <f>'AFORO-Boy.-Calle 69B'!I383</f>
        <v>8</v>
      </c>
      <c r="G129" s="26">
        <f>'AFORO-Boy.-Calle 69B'!J383</f>
        <v>13</v>
      </c>
      <c r="Z129" s="32"/>
      <c r="AA129" s="32"/>
    </row>
    <row r="130" spans="1:27" x14ac:dyDescent="0.25">
      <c r="A130" s="18">
        <f>'AFORO-Boy.-Calle 69B'!C384</f>
        <v>645</v>
      </c>
      <c r="B130" s="14">
        <f>'AFORO-Boy.-Calle 69B'!D384</f>
        <v>700</v>
      </c>
      <c r="C130" s="25">
        <f>'AFORO-Boy.-Calle 69B'!F384</f>
        <v>5</v>
      </c>
      <c r="D130" s="25">
        <f>'AFORO-Boy.-Calle 69B'!G384</f>
        <v>111</v>
      </c>
      <c r="E130" s="25">
        <f>'AFORO-Boy.-Calle 69B'!H384</f>
        <v>3</v>
      </c>
      <c r="F130" s="25">
        <f>'AFORO-Boy.-Calle 69B'!I384</f>
        <v>14</v>
      </c>
      <c r="G130" s="26">
        <f>'AFORO-Boy.-Calle 69B'!J384</f>
        <v>15</v>
      </c>
      <c r="Z130" s="32"/>
      <c r="AA130" s="32"/>
    </row>
    <row r="131" spans="1:27" x14ac:dyDescent="0.25">
      <c r="A131" s="18">
        <f>'AFORO-Boy.-Calle 69B'!C385</f>
        <v>700</v>
      </c>
      <c r="B131" s="14">
        <f>'AFORO-Boy.-Calle 69B'!D385</f>
        <v>715</v>
      </c>
      <c r="C131" s="25">
        <f>'AFORO-Boy.-Calle 69B'!F385</f>
        <v>5</v>
      </c>
      <c r="D131" s="25">
        <f>'AFORO-Boy.-Calle 69B'!G385</f>
        <v>117</v>
      </c>
      <c r="E131" s="25">
        <f>'AFORO-Boy.-Calle 69B'!H385</f>
        <v>1</v>
      </c>
      <c r="F131" s="25">
        <f>'AFORO-Boy.-Calle 69B'!I385</f>
        <v>9</v>
      </c>
      <c r="G131" s="26">
        <f>'AFORO-Boy.-Calle 69B'!J385</f>
        <v>8</v>
      </c>
      <c r="Z131" s="32"/>
      <c r="AA131" s="32"/>
    </row>
    <row r="132" spans="1:27" x14ac:dyDescent="0.25">
      <c r="A132" s="18">
        <f>'AFORO-Boy.-Calle 69B'!C386</f>
        <v>715</v>
      </c>
      <c r="B132" s="14">
        <f>'AFORO-Boy.-Calle 69B'!D386</f>
        <v>730</v>
      </c>
      <c r="C132" s="25">
        <f>'AFORO-Boy.-Calle 69B'!F386</f>
        <v>5</v>
      </c>
      <c r="D132" s="25">
        <f>'AFORO-Boy.-Calle 69B'!G386</f>
        <v>125</v>
      </c>
      <c r="E132" s="25">
        <f>'AFORO-Boy.-Calle 69B'!H386</f>
        <v>4</v>
      </c>
      <c r="F132" s="25">
        <f>'AFORO-Boy.-Calle 69B'!I386</f>
        <v>11</v>
      </c>
      <c r="G132" s="26">
        <f>'AFORO-Boy.-Calle 69B'!J386</f>
        <v>15</v>
      </c>
      <c r="Z132" s="32"/>
      <c r="AA132" s="32"/>
    </row>
    <row r="133" spans="1:27" x14ac:dyDescent="0.25">
      <c r="A133" s="18">
        <f>'AFORO-Boy.-Calle 69B'!C387</f>
        <v>730</v>
      </c>
      <c r="B133" s="14">
        <f>'AFORO-Boy.-Calle 69B'!D387</f>
        <v>745</v>
      </c>
      <c r="C133" s="25">
        <f>'AFORO-Boy.-Calle 69B'!F387</f>
        <v>5</v>
      </c>
      <c r="D133" s="25">
        <f>'AFORO-Boy.-Calle 69B'!G387</f>
        <v>104</v>
      </c>
      <c r="E133" s="25">
        <f>'AFORO-Boy.-Calle 69B'!H387</f>
        <v>1</v>
      </c>
      <c r="F133" s="25">
        <f>'AFORO-Boy.-Calle 69B'!I387</f>
        <v>8</v>
      </c>
      <c r="G133" s="26">
        <f>'AFORO-Boy.-Calle 69B'!J387</f>
        <v>26</v>
      </c>
      <c r="Z133" s="32"/>
      <c r="AA133" s="32"/>
    </row>
    <row r="134" spans="1:27" x14ac:dyDescent="0.25">
      <c r="A134" s="18">
        <f>'AFORO-Boy.-Calle 69B'!C388</f>
        <v>745</v>
      </c>
      <c r="B134" s="14">
        <f>'AFORO-Boy.-Calle 69B'!D388</f>
        <v>800</v>
      </c>
      <c r="C134" s="25">
        <f>'AFORO-Boy.-Calle 69B'!F388</f>
        <v>5</v>
      </c>
      <c r="D134" s="25">
        <f>'AFORO-Boy.-Calle 69B'!G388</f>
        <v>126</v>
      </c>
      <c r="E134" s="25">
        <f>'AFORO-Boy.-Calle 69B'!H388</f>
        <v>2</v>
      </c>
      <c r="F134" s="25">
        <f>'AFORO-Boy.-Calle 69B'!I388</f>
        <v>4</v>
      </c>
      <c r="G134" s="26">
        <f>'AFORO-Boy.-Calle 69B'!J388</f>
        <v>22</v>
      </c>
    </row>
    <row r="135" spans="1:27" x14ac:dyDescent="0.25">
      <c r="A135" s="18">
        <f>'AFORO-Boy.-Calle 69B'!C389</f>
        <v>800</v>
      </c>
      <c r="B135" s="14">
        <f>'AFORO-Boy.-Calle 69B'!D389</f>
        <v>815</v>
      </c>
      <c r="C135" s="25">
        <f>'AFORO-Boy.-Calle 69B'!F389</f>
        <v>5</v>
      </c>
      <c r="D135" s="25">
        <f>'AFORO-Boy.-Calle 69B'!G389</f>
        <v>94</v>
      </c>
      <c r="E135" s="25">
        <f>'AFORO-Boy.-Calle 69B'!H389</f>
        <v>1</v>
      </c>
      <c r="F135" s="25">
        <f>'AFORO-Boy.-Calle 69B'!I389</f>
        <v>4</v>
      </c>
      <c r="G135" s="26">
        <f>'AFORO-Boy.-Calle 69B'!J389</f>
        <v>13</v>
      </c>
    </row>
    <row r="136" spans="1:27" x14ac:dyDescent="0.25">
      <c r="A136" s="18">
        <f>'AFORO-Boy.-Calle 69B'!C390</f>
        <v>815</v>
      </c>
      <c r="B136" s="14">
        <f>'AFORO-Boy.-Calle 69B'!D390</f>
        <v>830</v>
      </c>
      <c r="C136" s="25">
        <f>'AFORO-Boy.-Calle 69B'!F390</f>
        <v>5</v>
      </c>
      <c r="D136" s="25">
        <f>'AFORO-Boy.-Calle 69B'!G390</f>
        <v>97</v>
      </c>
      <c r="E136" s="25">
        <f>'AFORO-Boy.-Calle 69B'!H390</f>
        <v>1</v>
      </c>
      <c r="F136" s="25">
        <f>'AFORO-Boy.-Calle 69B'!I390</f>
        <v>8</v>
      </c>
      <c r="G136" s="26">
        <f>'AFORO-Boy.-Calle 69B'!J390</f>
        <v>15</v>
      </c>
    </row>
    <row r="137" spans="1:27" x14ac:dyDescent="0.25">
      <c r="A137" s="18">
        <f>'AFORO-Boy.-Calle 69B'!C391</f>
        <v>830</v>
      </c>
      <c r="B137" s="14">
        <f>'AFORO-Boy.-Calle 69B'!D391</f>
        <v>845</v>
      </c>
      <c r="C137" s="25">
        <f>'AFORO-Boy.-Calle 69B'!F391</f>
        <v>5</v>
      </c>
      <c r="D137" s="25">
        <f>'AFORO-Boy.-Calle 69B'!G391</f>
        <v>88</v>
      </c>
      <c r="E137" s="25">
        <f>'AFORO-Boy.-Calle 69B'!H391</f>
        <v>1</v>
      </c>
      <c r="F137" s="25">
        <f>'AFORO-Boy.-Calle 69B'!I391</f>
        <v>8</v>
      </c>
      <c r="G137" s="26">
        <f>'AFORO-Boy.-Calle 69B'!J391</f>
        <v>8</v>
      </c>
    </row>
    <row r="138" spans="1:27" x14ac:dyDescent="0.25">
      <c r="A138" s="18">
        <f>'AFORO-Boy.-Calle 69B'!C392</f>
        <v>845</v>
      </c>
      <c r="B138" s="14">
        <f>'AFORO-Boy.-Calle 69B'!D392</f>
        <v>900</v>
      </c>
      <c r="C138" s="25">
        <f>'AFORO-Boy.-Calle 69B'!F392</f>
        <v>5</v>
      </c>
      <c r="D138" s="25">
        <f>'AFORO-Boy.-Calle 69B'!G392</f>
        <v>85</v>
      </c>
      <c r="E138" s="25">
        <f>'AFORO-Boy.-Calle 69B'!H392</f>
        <v>1</v>
      </c>
      <c r="F138" s="25">
        <f>'AFORO-Boy.-Calle 69B'!I392</f>
        <v>12</v>
      </c>
      <c r="G138" s="26">
        <f>'AFORO-Boy.-Calle 69B'!J392</f>
        <v>10</v>
      </c>
    </row>
    <row r="139" spans="1:27" x14ac:dyDescent="0.25">
      <c r="A139" s="18">
        <f>'AFORO-Boy.-Calle 69B'!C393</f>
        <v>900</v>
      </c>
      <c r="B139" s="14">
        <f>'AFORO-Boy.-Calle 69B'!D393</f>
        <v>915</v>
      </c>
      <c r="C139" s="25">
        <f>'AFORO-Boy.-Calle 69B'!F393</f>
        <v>5</v>
      </c>
      <c r="D139" s="25">
        <f>'AFORO-Boy.-Calle 69B'!G393</f>
        <v>89</v>
      </c>
      <c r="E139" s="25">
        <f>'AFORO-Boy.-Calle 69B'!H393</f>
        <v>2</v>
      </c>
      <c r="F139" s="25">
        <f>'AFORO-Boy.-Calle 69B'!I393</f>
        <v>4</v>
      </c>
      <c r="G139" s="26">
        <f>'AFORO-Boy.-Calle 69B'!J393</f>
        <v>8</v>
      </c>
    </row>
    <row r="140" spans="1:27" x14ac:dyDescent="0.25">
      <c r="A140" s="18">
        <f>'AFORO-Boy.-Calle 69B'!C394</f>
        <v>915</v>
      </c>
      <c r="B140" s="14">
        <f>'AFORO-Boy.-Calle 69B'!D394</f>
        <v>930</v>
      </c>
      <c r="C140" s="25">
        <f>'AFORO-Boy.-Calle 69B'!F394</f>
        <v>5</v>
      </c>
      <c r="D140" s="25">
        <f>'AFORO-Boy.-Calle 69B'!G394</f>
        <v>72</v>
      </c>
      <c r="E140" s="25">
        <f>'AFORO-Boy.-Calle 69B'!H394</f>
        <v>1</v>
      </c>
      <c r="F140" s="25">
        <f>'AFORO-Boy.-Calle 69B'!I394</f>
        <v>7</v>
      </c>
      <c r="G140" s="26">
        <f>'AFORO-Boy.-Calle 69B'!J394</f>
        <v>9</v>
      </c>
    </row>
    <row r="141" spans="1:27" x14ac:dyDescent="0.25">
      <c r="A141" s="18">
        <f>'AFORO-Boy.-Calle 69B'!C395</f>
        <v>930</v>
      </c>
      <c r="B141" s="14">
        <f>'AFORO-Boy.-Calle 69B'!D395</f>
        <v>945</v>
      </c>
      <c r="C141" s="25">
        <f>'AFORO-Boy.-Calle 69B'!F395</f>
        <v>5</v>
      </c>
      <c r="D141" s="25">
        <f>'AFORO-Boy.-Calle 69B'!G395</f>
        <v>79</v>
      </c>
      <c r="E141" s="25">
        <f>'AFORO-Boy.-Calle 69B'!H395</f>
        <v>1</v>
      </c>
      <c r="F141" s="25">
        <f>'AFORO-Boy.-Calle 69B'!I395</f>
        <v>9</v>
      </c>
      <c r="G141" s="26">
        <f>'AFORO-Boy.-Calle 69B'!J395</f>
        <v>13</v>
      </c>
    </row>
    <row r="142" spans="1:27" x14ac:dyDescent="0.25">
      <c r="A142" s="18">
        <f>'AFORO-Boy.-Calle 69B'!C396</f>
        <v>945</v>
      </c>
      <c r="B142" s="14">
        <f>'AFORO-Boy.-Calle 69B'!D396</f>
        <v>1000</v>
      </c>
      <c r="C142" s="25">
        <f>'AFORO-Boy.-Calle 69B'!F396</f>
        <v>5</v>
      </c>
      <c r="D142" s="25">
        <f>'AFORO-Boy.-Calle 69B'!G396</f>
        <v>80</v>
      </c>
      <c r="E142" s="25">
        <f>'AFORO-Boy.-Calle 69B'!H396</f>
        <v>1</v>
      </c>
      <c r="F142" s="25">
        <f>'AFORO-Boy.-Calle 69B'!I396</f>
        <v>15</v>
      </c>
      <c r="G142" s="26">
        <f>'AFORO-Boy.-Calle 69B'!J396</f>
        <v>16</v>
      </c>
    </row>
    <row r="143" spans="1:27" x14ac:dyDescent="0.25">
      <c r="A143" s="18">
        <f>'AFORO-Boy.-Calle 69B'!C397</f>
        <v>1000</v>
      </c>
      <c r="B143" s="14">
        <f>'AFORO-Boy.-Calle 69B'!D397</f>
        <v>1015</v>
      </c>
      <c r="C143" s="25">
        <f>'AFORO-Boy.-Calle 69B'!F397</f>
        <v>5</v>
      </c>
      <c r="D143" s="25">
        <f>'AFORO-Boy.-Calle 69B'!G397</f>
        <v>70</v>
      </c>
      <c r="E143" s="25">
        <f>'AFORO-Boy.-Calle 69B'!H397</f>
        <v>1</v>
      </c>
      <c r="F143" s="25">
        <f>'AFORO-Boy.-Calle 69B'!I397</f>
        <v>17</v>
      </c>
      <c r="G143" s="26">
        <f>'AFORO-Boy.-Calle 69B'!J397</f>
        <v>9</v>
      </c>
    </row>
    <row r="144" spans="1:27" x14ac:dyDescent="0.25">
      <c r="A144" s="18">
        <f>'AFORO-Boy.-Calle 69B'!C398</f>
        <v>1015</v>
      </c>
      <c r="B144" s="14">
        <f>'AFORO-Boy.-Calle 69B'!D398</f>
        <v>1030</v>
      </c>
      <c r="C144" s="25">
        <f>'AFORO-Boy.-Calle 69B'!F398</f>
        <v>5</v>
      </c>
      <c r="D144" s="25">
        <f>'AFORO-Boy.-Calle 69B'!G398</f>
        <v>77</v>
      </c>
      <c r="E144" s="25">
        <f>'AFORO-Boy.-Calle 69B'!H398</f>
        <v>2</v>
      </c>
      <c r="F144" s="25">
        <f>'AFORO-Boy.-Calle 69B'!I398</f>
        <v>10</v>
      </c>
      <c r="G144" s="26">
        <f>'AFORO-Boy.-Calle 69B'!J398</f>
        <v>7</v>
      </c>
    </row>
    <row r="145" spans="1:7" x14ac:dyDescent="0.25">
      <c r="A145" s="18">
        <f>'AFORO-Boy.-Calle 69B'!C399</f>
        <v>1030</v>
      </c>
      <c r="B145" s="14">
        <f>'AFORO-Boy.-Calle 69B'!D399</f>
        <v>1045</v>
      </c>
      <c r="C145" s="25">
        <f>'AFORO-Boy.-Calle 69B'!F399</f>
        <v>5</v>
      </c>
      <c r="D145" s="25">
        <f>'AFORO-Boy.-Calle 69B'!G399</f>
        <v>94</v>
      </c>
      <c r="E145" s="25">
        <f>'AFORO-Boy.-Calle 69B'!H399</f>
        <v>2</v>
      </c>
      <c r="F145" s="25">
        <f>'AFORO-Boy.-Calle 69B'!I399</f>
        <v>13</v>
      </c>
      <c r="G145" s="26">
        <f>'AFORO-Boy.-Calle 69B'!J399</f>
        <v>14</v>
      </c>
    </row>
    <row r="146" spans="1:7" x14ac:dyDescent="0.25">
      <c r="A146" s="18">
        <f>'AFORO-Boy.-Calle 69B'!C400</f>
        <v>1045</v>
      </c>
      <c r="B146" s="14">
        <f>'AFORO-Boy.-Calle 69B'!D400</f>
        <v>1100</v>
      </c>
      <c r="C146" s="25">
        <f>'AFORO-Boy.-Calle 69B'!F400</f>
        <v>5</v>
      </c>
      <c r="D146" s="25">
        <f>'AFORO-Boy.-Calle 69B'!G400</f>
        <v>81</v>
      </c>
      <c r="E146" s="25">
        <f>'AFORO-Boy.-Calle 69B'!H400</f>
        <v>6</v>
      </c>
      <c r="F146" s="25">
        <f>'AFORO-Boy.-Calle 69B'!I400</f>
        <v>9</v>
      </c>
      <c r="G146" s="26">
        <f>'AFORO-Boy.-Calle 69B'!J400</f>
        <v>11</v>
      </c>
    </row>
    <row r="147" spans="1:7" x14ac:dyDescent="0.25">
      <c r="A147" s="18">
        <f>'AFORO-Boy.-Calle 69B'!C401</f>
        <v>1100</v>
      </c>
      <c r="B147" s="14">
        <f>'AFORO-Boy.-Calle 69B'!D401</f>
        <v>1115</v>
      </c>
      <c r="C147" s="25">
        <f>'AFORO-Boy.-Calle 69B'!F401</f>
        <v>5</v>
      </c>
      <c r="D147" s="25">
        <f>'AFORO-Boy.-Calle 69B'!G401</f>
        <v>62</v>
      </c>
      <c r="E147" s="25">
        <f>'AFORO-Boy.-Calle 69B'!H401</f>
        <v>2</v>
      </c>
      <c r="F147" s="25">
        <f>'AFORO-Boy.-Calle 69B'!I401</f>
        <v>15</v>
      </c>
      <c r="G147" s="26">
        <f>'AFORO-Boy.-Calle 69B'!J401</f>
        <v>14</v>
      </c>
    </row>
    <row r="148" spans="1:7" x14ac:dyDescent="0.25">
      <c r="A148" s="18">
        <f>'AFORO-Boy.-Calle 69B'!C402</f>
        <v>1115</v>
      </c>
      <c r="B148" s="14">
        <f>'AFORO-Boy.-Calle 69B'!D402</f>
        <v>1130</v>
      </c>
      <c r="C148" s="25">
        <f>'AFORO-Boy.-Calle 69B'!F402</f>
        <v>5</v>
      </c>
      <c r="D148" s="25">
        <f>'AFORO-Boy.-Calle 69B'!G402</f>
        <v>70</v>
      </c>
      <c r="E148" s="25">
        <f>'AFORO-Boy.-Calle 69B'!H402</f>
        <v>2</v>
      </c>
      <c r="F148" s="25">
        <f>'AFORO-Boy.-Calle 69B'!I402</f>
        <v>12</v>
      </c>
      <c r="G148" s="26">
        <f>'AFORO-Boy.-Calle 69B'!J402</f>
        <v>12</v>
      </c>
    </row>
    <row r="149" spans="1:7" x14ac:dyDescent="0.25">
      <c r="A149" s="18">
        <f>'AFORO-Boy.-Calle 69B'!C403</f>
        <v>1130</v>
      </c>
      <c r="B149" s="14">
        <f>'AFORO-Boy.-Calle 69B'!D403</f>
        <v>1145</v>
      </c>
      <c r="C149" s="25">
        <f>'AFORO-Boy.-Calle 69B'!F403</f>
        <v>5</v>
      </c>
      <c r="D149" s="25">
        <f>'AFORO-Boy.-Calle 69B'!G403</f>
        <v>78</v>
      </c>
      <c r="E149" s="25">
        <f>'AFORO-Boy.-Calle 69B'!H403</f>
        <v>2</v>
      </c>
      <c r="F149" s="25">
        <f>'AFORO-Boy.-Calle 69B'!I403</f>
        <v>12</v>
      </c>
      <c r="G149" s="26">
        <f>'AFORO-Boy.-Calle 69B'!J403</f>
        <v>14</v>
      </c>
    </row>
    <row r="150" spans="1:7" x14ac:dyDescent="0.25">
      <c r="A150" s="18">
        <f>'AFORO-Boy.-Calle 69B'!C404</f>
        <v>1145</v>
      </c>
      <c r="B150" s="14">
        <f>'AFORO-Boy.-Calle 69B'!D404</f>
        <v>1200</v>
      </c>
      <c r="C150" s="25">
        <f>'AFORO-Boy.-Calle 69B'!F404</f>
        <v>5</v>
      </c>
      <c r="D150" s="25">
        <f>'AFORO-Boy.-Calle 69B'!G404</f>
        <v>89</v>
      </c>
      <c r="E150" s="25">
        <f>'AFORO-Boy.-Calle 69B'!H404</f>
        <v>4</v>
      </c>
      <c r="F150" s="25">
        <f>'AFORO-Boy.-Calle 69B'!I404</f>
        <v>11</v>
      </c>
      <c r="G150" s="26">
        <f>'AFORO-Boy.-Calle 69B'!J404</f>
        <v>9</v>
      </c>
    </row>
    <row r="151" spans="1:7" x14ac:dyDescent="0.25">
      <c r="A151" s="18">
        <f>'AFORO-Boy.-Calle 69B'!C405</f>
        <v>1200</v>
      </c>
      <c r="B151" s="14">
        <f>'AFORO-Boy.-Calle 69B'!D405</f>
        <v>1215</v>
      </c>
      <c r="C151" s="25">
        <f>'AFORO-Boy.-Calle 69B'!F405</f>
        <v>5</v>
      </c>
      <c r="D151" s="25">
        <f>'AFORO-Boy.-Calle 69B'!G405</f>
        <v>78</v>
      </c>
      <c r="E151" s="25">
        <f>'AFORO-Boy.-Calle 69B'!H405</f>
        <v>1</v>
      </c>
      <c r="F151" s="25">
        <f>'AFORO-Boy.-Calle 69B'!I405</f>
        <v>15</v>
      </c>
      <c r="G151" s="26">
        <f>'AFORO-Boy.-Calle 69B'!J405</f>
        <v>8</v>
      </c>
    </row>
    <row r="152" spans="1:7" x14ac:dyDescent="0.25">
      <c r="A152" s="18">
        <f>'AFORO-Boy.-Calle 69B'!C406</f>
        <v>1215</v>
      </c>
      <c r="B152" s="14">
        <f>'AFORO-Boy.-Calle 69B'!D406</f>
        <v>1230</v>
      </c>
      <c r="C152" s="25">
        <f>'AFORO-Boy.-Calle 69B'!F406</f>
        <v>5</v>
      </c>
      <c r="D152" s="25">
        <f>'AFORO-Boy.-Calle 69B'!G406</f>
        <v>77</v>
      </c>
      <c r="E152" s="25">
        <f>'AFORO-Boy.-Calle 69B'!H406</f>
        <v>2</v>
      </c>
      <c r="F152" s="25">
        <f>'AFORO-Boy.-Calle 69B'!I406</f>
        <v>12</v>
      </c>
      <c r="G152" s="26">
        <f>'AFORO-Boy.-Calle 69B'!J406</f>
        <v>10</v>
      </c>
    </row>
    <row r="153" spans="1:7" x14ac:dyDescent="0.25">
      <c r="A153" s="18">
        <f>'AFORO-Boy.-Calle 69B'!C407</f>
        <v>1230</v>
      </c>
      <c r="B153" s="14">
        <f>'AFORO-Boy.-Calle 69B'!D407</f>
        <v>1245</v>
      </c>
      <c r="C153" s="25">
        <f>'AFORO-Boy.-Calle 69B'!F407</f>
        <v>5</v>
      </c>
      <c r="D153" s="25">
        <f>'AFORO-Boy.-Calle 69B'!G407</f>
        <v>83</v>
      </c>
      <c r="E153" s="25">
        <f>'AFORO-Boy.-Calle 69B'!H407</f>
        <v>1</v>
      </c>
      <c r="F153" s="25">
        <f>'AFORO-Boy.-Calle 69B'!I407</f>
        <v>10</v>
      </c>
      <c r="G153" s="26">
        <f>'AFORO-Boy.-Calle 69B'!J407</f>
        <v>15</v>
      </c>
    </row>
    <row r="154" spans="1:7" x14ac:dyDescent="0.25">
      <c r="A154" s="18">
        <f>'AFORO-Boy.-Calle 69B'!C408</f>
        <v>1245</v>
      </c>
      <c r="B154" s="14">
        <f>'AFORO-Boy.-Calle 69B'!D408</f>
        <v>1300</v>
      </c>
      <c r="C154" s="25">
        <f>'AFORO-Boy.-Calle 69B'!F408</f>
        <v>5</v>
      </c>
      <c r="D154" s="25">
        <f>'AFORO-Boy.-Calle 69B'!G408</f>
        <v>91</v>
      </c>
      <c r="E154" s="25">
        <f>'AFORO-Boy.-Calle 69B'!H408</f>
        <v>2</v>
      </c>
      <c r="F154" s="25">
        <f>'AFORO-Boy.-Calle 69B'!I408</f>
        <v>9</v>
      </c>
      <c r="G154" s="26">
        <f>'AFORO-Boy.-Calle 69B'!J408</f>
        <v>8</v>
      </c>
    </row>
    <row r="155" spans="1:7" x14ac:dyDescent="0.25">
      <c r="A155" s="18">
        <f>'AFORO-Boy.-Calle 69B'!C409</f>
        <v>1300</v>
      </c>
      <c r="B155" s="14">
        <f>'AFORO-Boy.-Calle 69B'!D409</f>
        <v>1315</v>
      </c>
      <c r="C155" s="25">
        <f>'AFORO-Boy.-Calle 69B'!F409</f>
        <v>5</v>
      </c>
      <c r="D155" s="25">
        <f>'AFORO-Boy.-Calle 69B'!G409</f>
        <v>65</v>
      </c>
      <c r="E155" s="25">
        <f>'AFORO-Boy.-Calle 69B'!H409</f>
        <v>1</v>
      </c>
      <c r="F155" s="25">
        <f>'AFORO-Boy.-Calle 69B'!I409</f>
        <v>8</v>
      </c>
      <c r="G155" s="26">
        <f>'AFORO-Boy.-Calle 69B'!J409</f>
        <v>6</v>
      </c>
    </row>
    <row r="156" spans="1:7" x14ac:dyDescent="0.25">
      <c r="A156" s="18">
        <f>'AFORO-Boy.-Calle 69B'!C410</f>
        <v>1315</v>
      </c>
      <c r="B156" s="14">
        <f>'AFORO-Boy.-Calle 69B'!D410</f>
        <v>1330</v>
      </c>
      <c r="C156" s="25">
        <f>'AFORO-Boy.-Calle 69B'!F410</f>
        <v>5</v>
      </c>
      <c r="D156" s="25">
        <f>'AFORO-Boy.-Calle 69B'!G410</f>
        <v>59</v>
      </c>
      <c r="E156" s="25">
        <f>'AFORO-Boy.-Calle 69B'!H410</f>
        <v>1</v>
      </c>
      <c r="F156" s="25">
        <f>'AFORO-Boy.-Calle 69B'!I410</f>
        <v>5</v>
      </c>
      <c r="G156" s="26">
        <f>'AFORO-Boy.-Calle 69B'!J410</f>
        <v>4</v>
      </c>
    </row>
    <row r="157" spans="1:7" x14ac:dyDescent="0.25">
      <c r="A157" s="18">
        <f>'AFORO-Boy.-Calle 69B'!C411</f>
        <v>1330</v>
      </c>
      <c r="B157" s="14">
        <f>'AFORO-Boy.-Calle 69B'!D411</f>
        <v>1345</v>
      </c>
      <c r="C157" s="25">
        <f>'AFORO-Boy.-Calle 69B'!F411</f>
        <v>5</v>
      </c>
      <c r="D157" s="25">
        <f>'AFORO-Boy.-Calle 69B'!G411</f>
        <v>69</v>
      </c>
      <c r="E157" s="25">
        <f>'AFORO-Boy.-Calle 69B'!H411</f>
        <v>1</v>
      </c>
      <c r="F157" s="25">
        <f>'AFORO-Boy.-Calle 69B'!I411</f>
        <v>8</v>
      </c>
      <c r="G157" s="26">
        <f>'AFORO-Boy.-Calle 69B'!J411</f>
        <v>5</v>
      </c>
    </row>
    <row r="158" spans="1:7" x14ac:dyDescent="0.25">
      <c r="A158" s="18">
        <f>'AFORO-Boy.-Calle 69B'!C412</f>
        <v>1345</v>
      </c>
      <c r="B158" s="14">
        <f>'AFORO-Boy.-Calle 69B'!D412</f>
        <v>1400</v>
      </c>
      <c r="C158" s="25">
        <f>'AFORO-Boy.-Calle 69B'!F412</f>
        <v>5</v>
      </c>
      <c r="D158" s="25">
        <f>'AFORO-Boy.-Calle 69B'!G412</f>
        <v>72</v>
      </c>
      <c r="E158" s="25">
        <f>'AFORO-Boy.-Calle 69B'!H412</f>
        <v>1</v>
      </c>
      <c r="F158" s="25">
        <f>'AFORO-Boy.-Calle 69B'!I412</f>
        <v>7</v>
      </c>
      <c r="G158" s="26">
        <f>'AFORO-Boy.-Calle 69B'!J412</f>
        <v>4</v>
      </c>
    </row>
    <row r="159" spans="1:7" x14ac:dyDescent="0.25">
      <c r="A159" s="18">
        <f>'AFORO-Boy.-Calle 69B'!C413</f>
        <v>1400</v>
      </c>
      <c r="B159" s="14">
        <f>'AFORO-Boy.-Calle 69B'!D413</f>
        <v>1415</v>
      </c>
      <c r="C159" s="25">
        <f>'AFORO-Boy.-Calle 69B'!F413</f>
        <v>5</v>
      </c>
      <c r="D159" s="25">
        <f>'AFORO-Boy.-Calle 69B'!G413</f>
        <v>72</v>
      </c>
      <c r="E159" s="25">
        <f>'AFORO-Boy.-Calle 69B'!H413</f>
        <v>1</v>
      </c>
      <c r="F159" s="25">
        <f>'AFORO-Boy.-Calle 69B'!I413</f>
        <v>9</v>
      </c>
      <c r="G159" s="26">
        <f>'AFORO-Boy.-Calle 69B'!J413</f>
        <v>9</v>
      </c>
    </row>
    <row r="160" spans="1:7" x14ac:dyDescent="0.25">
      <c r="A160" s="18">
        <f>'AFORO-Boy.-Calle 69B'!C414</f>
        <v>1415</v>
      </c>
      <c r="B160" s="14">
        <f>'AFORO-Boy.-Calle 69B'!D414</f>
        <v>1430</v>
      </c>
      <c r="C160" s="25">
        <f>'AFORO-Boy.-Calle 69B'!F414</f>
        <v>5</v>
      </c>
      <c r="D160" s="25">
        <f>'AFORO-Boy.-Calle 69B'!G414</f>
        <v>86</v>
      </c>
      <c r="E160" s="25">
        <f>'AFORO-Boy.-Calle 69B'!H414</f>
        <v>1</v>
      </c>
      <c r="F160" s="25">
        <f>'AFORO-Boy.-Calle 69B'!I414</f>
        <v>10</v>
      </c>
      <c r="G160" s="26">
        <f>'AFORO-Boy.-Calle 69B'!J414</f>
        <v>10</v>
      </c>
    </row>
    <row r="161" spans="1:7" x14ac:dyDescent="0.25">
      <c r="A161" s="18">
        <f>'AFORO-Boy.-Calle 69B'!C415</f>
        <v>1430</v>
      </c>
      <c r="B161" s="14">
        <f>'AFORO-Boy.-Calle 69B'!D415</f>
        <v>1445</v>
      </c>
      <c r="C161" s="25">
        <f>'AFORO-Boy.-Calle 69B'!F415</f>
        <v>5</v>
      </c>
      <c r="D161" s="25">
        <f>'AFORO-Boy.-Calle 69B'!G415</f>
        <v>87</v>
      </c>
      <c r="E161" s="25">
        <f>'AFORO-Boy.-Calle 69B'!H415</f>
        <v>3</v>
      </c>
      <c r="F161" s="25">
        <f>'AFORO-Boy.-Calle 69B'!I415</f>
        <v>10</v>
      </c>
      <c r="G161" s="26">
        <f>'AFORO-Boy.-Calle 69B'!J415</f>
        <v>6</v>
      </c>
    </row>
    <row r="162" spans="1:7" x14ac:dyDescent="0.25">
      <c r="A162" s="18">
        <f>'AFORO-Boy.-Calle 69B'!C416</f>
        <v>1445</v>
      </c>
      <c r="B162" s="14">
        <f>'AFORO-Boy.-Calle 69B'!D416</f>
        <v>1500</v>
      </c>
      <c r="C162" s="25">
        <f>'AFORO-Boy.-Calle 69B'!F416</f>
        <v>5</v>
      </c>
      <c r="D162" s="25">
        <f>'AFORO-Boy.-Calle 69B'!G416</f>
        <v>88</v>
      </c>
      <c r="E162" s="25">
        <f>'AFORO-Boy.-Calle 69B'!H416</f>
        <v>1</v>
      </c>
      <c r="F162" s="25">
        <f>'AFORO-Boy.-Calle 69B'!I416</f>
        <v>9</v>
      </c>
      <c r="G162" s="26">
        <f>'AFORO-Boy.-Calle 69B'!J416</f>
        <v>10</v>
      </c>
    </row>
    <row r="163" spans="1:7" x14ac:dyDescent="0.25">
      <c r="A163" s="18">
        <f>'AFORO-Boy.-Calle 69B'!C417</f>
        <v>1500</v>
      </c>
      <c r="B163" s="14">
        <f>'AFORO-Boy.-Calle 69B'!D417</f>
        <v>1515</v>
      </c>
      <c r="C163" s="25">
        <f>'AFORO-Boy.-Calle 69B'!F417</f>
        <v>5</v>
      </c>
      <c r="D163" s="25">
        <f>'AFORO-Boy.-Calle 69B'!G417</f>
        <v>94</v>
      </c>
      <c r="E163" s="25">
        <f>'AFORO-Boy.-Calle 69B'!H417</f>
        <v>1</v>
      </c>
      <c r="F163" s="25">
        <f>'AFORO-Boy.-Calle 69B'!I417</f>
        <v>10</v>
      </c>
      <c r="G163" s="26">
        <f>'AFORO-Boy.-Calle 69B'!J417</f>
        <v>17</v>
      </c>
    </row>
    <row r="164" spans="1:7" x14ac:dyDescent="0.25">
      <c r="A164" s="18">
        <f>'AFORO-Boy.-Calle 69B'!C418</f>
        <v>1515</v>
      </c>
      <c r="B164" s="14">
        <f>'AFORO-Boy.-Calle 69B'!D418</f>
        <v>1530</v>
      </c>
      <c r="C164" s="25">
        <f>'AFORO-Boy.-Calle 69B'!F418</f>
        <v>5</v>
      </c>
      <c r="D164" s="25">
        <f>'AFORO-Boy.-Calle 69B'!G418</f>
        <v>85</v>
      </c>
      <c r="E164" s="25">
        <f>'AFORO-Boy.-Calle 69B'!H418</f>
        <v>1</v>
      </c>
      <c r="F164" s="25">
        <f>'AFORO-Boy.-Calle 69B'!I418</f>
        <v>4</v>
      </c>
      <c r="G164" s="26">
        <f>'AFORO-Boy.-Calle 69B'!J418</f>
        <v>7</v>
      </c>
    </row>
    <row r="165" spans="1:7" x14ac:dyDescent="0.25">
      <c r="A165" s="18">
        <f>'AFORO-Boy.-Calle 69B'!C419</f>
        <v>1530</v>
      </c>
      <c r="B165" s="14">
        <f>'AFORO-Boy.-Calle 69B'!D419</f>
        <v>1545</v>
      </c>
      <c r="C165" s="25">
        <f>'AFORO-Boy.-Calle 69B'!F419</f>
        <v>5</v>
      </c>
      <c r="D165" s="25">
        <f>'AFORO-Boy.-Calle 69B'!G419</f>
        <v>109</v>
      </c>
      <c r="E165" s="25">
        <f>'AFORO-Boy.-Calle 69B'!H419</f>
        <v>4</v>
      </c>
      <c r="F165" s="25">
        <f>'AFORO-Boy.-Calle 69B'!I419</f>
        <v>14</v>
      </c>
      <c r="G165" s="26">
        <f>'AFORO-Boy.-Calle 69B'!J419</f>
        <v>14</v>
      </c>
    </row>
    <row r="166" spans="1:7" x14ac:dyDescent="0.25">
      <c r="A166" s="18">
        <f>'AFORO-Boy.-Calle 69B'!C420</f>
        <v>1545</v>
      </c>
      <c r="B166" s="14">
        <f>'AFORO-Boy.-Calle 69B'!D420</f>
        <v>1600</v>
      </c>
      <c r="C166" s="25">
        <f>'AFORO-Boy.-Calle 69B'!F420</f>
        <v>5</v>
      </c>
      <c r="D166" s="25">
        <f>'AFORO-Boy.-Calle 69B'!G420</f>
        <v>88</v>
      </c>
      <c r="E166" s="25">
        <f>'AFORO-Boy.-Calle 69B'!H420</f>
        <v>1</v>
      </c>
      <c r="F166" s="25">
        <f>'AFORO-Boy.-Calle 69B'!I420</f>
        <v>7</v>
      </c>
      <c r="G166" s="26">
        <f>'AFORO-Boy.-Calle 69B'!J420</f>
        <v>17</v>
      </c>
    </row>
    <row r="167" spans="1:7" x14ac:dyDescent="0.25">
      <c r="A167" s="18">
        <f>'AFORO-Boy.-Calle 69B'!C421</f>
        <v>1600</v>
      </c>
      <c r="B167" s="14">
        <f>'AFORO-Boy.-Calle 69B'!D421</f>
        <v>1615</v>
      </c>
      <c r="C167" s="25">
        <f>'AFORO-Boy.-Calle 69B'!F421</f>
        <v>5</v>
      </c>
      <c r="D167" s="25">
        <f>'AFORO-Boy.-Calle 69B'!G421</f>
        <v>102</v>
      </c>
      <c r="E167" s="25">
        <f>'AFORO-Boy.-Calle 69B'!H421</f>
        <v>2</v>
      </c>
      <c r="F167" s="25">
        <f>'AFORO-Boy.-Calle 69B'!I421</f>
        <v>10</v>
      </c>
      <c r="G167" s="26">
        <f>'AFORO-Boy.-Calle 69B'!J421</f>
        <v>8</v>
      </c>
    </row>
    <row r="168" spans="1:7" x14ac:dyDescent="0.25">
      <c r="A168" s="18">
        <f>'AFORO-Boy.-Calle 69B'!C422</f>
        <v>1615</v>
      </c>
      <c r="B168" s="14">
        <f>'AFORO-Boy.-Calle 69B'!D422</f>
        <v>1630</v>
      </c>
      <c r="C168" s="25">
        <f>'AFORO-Boy.-Calle 69B'!F422</f>
        <v>5</v>
      </c>
      <c r="D168" s="25">
        <f>'AFORO-Boy.-Calle 69B'!G422</f>
        <v>76</v>
      </c>
      <c r="E168" s="25">
        <f>'AFORO-Boy.-Calle 69B'!H422</f>
        <v>4</v>
      </c>
      <c r="F168" s="25">
        <f>'AFORO-Boy.-Calle 69B'!I422</f>
        <v>8</v>
      </c>
      <c r="G168" s="26">
        <f>'AFORO-Boy.-Calle 69B'!J422</f>
        <v>14</v>
      </c>
    </row>
    <row r="169" spans="1:7" x14ac:dyDescent="0.25">
      <c r="A169" s="18">
        <f>'AFORO-Boy.-Calle 69B'!C423</f>
        <v>1630</v>
      </c>
      <c r="B169" s="14">
        <f>'AFORO-Boy.-Calle 69B'!D423</f>
        <v>1645</v>
      </c>
      <c r="C169" s="25">
        <f>'AFORO-Boy.-Calle 69B'!F423</f>
        <v>5</v>
      </c>
      <c r="D169" s="25">
        <f>'AFORO-Boy.-Calle 69B'!G423</f>
        <v>96</v>
      </c>
      <c r="E169" s="25">
        <f>'AFORO-Boy.-Calle 69B'!H423</f>
        <v>4</v>
      </c>
      <c r="F169" s="25">
        <f>'AFORO-Boy.-Calle 69B'!I423</f>
        <v>7</v>
      </c>
      <c r="G169" s="26">
        <f>'AFORO-Boy.-Calle 69B'!J423</f>
        <v>12</v>
      </c>
    </row>
    <row r="170" spans="1:7" x14ac:dyDescent="0.25">
      <c r="A170" s="18">
        <f>'AFORO-Boy.-Calle 69B'!C424</f>
        <v>1645</v>
      </c>
      <c r="B170" s="14">
        <f>'AFORO-Boy.-Calle 69B'!D424</f>
        <v>1700</v>
      </c>
      <c r="C170" s="25">
        <f>'AFORO-Boy.-Calle 69B'!F424</f>
        <v>5</v>
      </c>
      <c r="D170" s="25">
        <f>'AFORO-Boy.-Calle 69B'!G424</f>
        <v>68</v>
      </c>
      <c r="E170" s="25">
        <f>'AFORO-Boy.-Calle 69B'!H424</f>
        <v>2</v>
      </c>
      <c r="F170" s="25">
        <f>'AFORO-Boy.-Calle 69B'!I424</f>
        <v>4</v>
      </c>
      <c r="G170" s="26">
        <f>'AFORO-Boy.-Calle 69B'!J424</f>
        <v>12</v>
      </c>
    </row>
    <row r="171" spans="1:7" x14ac:dyDescent="0.25">
      <c r="A171" s="18">
        <f>'AFORO-Boy.-Calle 69B'!C425</f>
        <v>1700</v>
      </c>
      <c r="B171" s="14">
        <f>'AFORO-Boy.-Calle 69B'!D425</f>
        <v>1715</v>
      </c>
      <c r="C171" s="25">
        <f>'AFORO-Boy.-Calle 69B'!F425</f>
        <v>5</v>
      </c>
      <c r="D171" s="25">
        <f>'AFORO-Boy.-Calle 69B'!G425</f>
        <v>81</v>
      </c>
      <c r="E171" s="25">
        <f>'AFORO-Boy.-Calle 69B'!H425</f>
        <v>2</v>
      </c>
      <c r="F171" s="25">
        <f>'AFORO-Boy.-Calle 69B'!I425</f>
        <v>5</v>
      </c>
      <c r="G171" s="26">
        <f>'AFORO-Boy.-Calle 69B'!J425</f>
        <v>17</v>
      </c>
    </row>
    <row r="172" spans="1:7" x14ac:dyDescent="0.25">
      <c r="A172" s="18">
        <f>'AFORO-Boy.-Calle 69B'!C426</f>
        <v>1715</v>
      </c>
      <c r="B172" s="14">
        <f>'AFORO-Boy.-Calle 69B'!D426</f>
        <v>1730</v>
      </c>
      <c r="C172" s="25">
        <f>'AFORO-Boy.-Calle 69B'!F426</f>
        <v>5</v>
      </c>
      <c r="D172" s="25">
        <f>'AFORO-Boy.-Calle 69B'!G426</f>
        <v>75</v>
      </c>
      <c r="E172" s="25">
        <f>'AFORO-Boy.-Calle 69B'!H426</f>
        <v>1</v>
      </c>
      <c r="F172" s="25">
        <f>'AFORO-Boy.-Calle 69B'!I426</f>
        <v>5</v>
      </c>
      <c r="G172" s="26">
        <f>'AFORO-Boy.-Calle 69B'!J426</f>
        <v>15</v>
      </c>
    </row>
    <row r="173" spans="1:7" x14ac:dyDescent="0.25">
      <c r="A173" s="18">
        <f>'AFORO-Boy.-Calle 69B'!C427</f>
        <v>1730</v>
      </c>
      <c r="B173" s="14">
        <f>'AFORO-Boy.-Calle 69B'!D427</f>
        <v>1745</v>
      </c>
      <c r="C173" s="25">
        <f>'AFORO-Boy.-Calle 69B'!F427</f>
        <v>5</v>
      </c>
      <c r="D173" s="25">
        <f>'AFORO-Boy.-Calle 69B'!G427</f>
        <v>77</v>
      </c>
      <c r="E173" s="25">
        <f>'AFORO-Boy.-Calle 69B'!H427</f>
        <v>4</v>
      </c>
      <c r="F173" s="25">
        <f>'AFORO-Boy.-Calle 69B'!I427</f>
        <v>8</v>
      </c>
      <c r="G173" s="26">
        <f>'AFORO-Boy.-Calle 69B'!J427</f>
        <v>15</v>
      </c>
    </row>
    <row r="174" spans="1:7" x14ac:dyDescent="0.25">
      <c r="A174" s="18">
        <f>'AFORO-Boy.-Calle 69B'!C428</f>
        <v>1745</v>
      </c>
      <c r="B174" s="14">
        <f>'AFORO-Boy.-Calle 69B'!D428</f>
        <v>1800</v>
      </c>
      <c r="C174" s="25">
        <f>'AFORO-Boy.-Calle 69B'!F428</f>
        <v>5</v>
      </c>
      <c r="D174" s="25">
        <f>'AFORO-Boy.-Calle 69B'!G428</f>
        <v>55</v>
      </c>
      <c r="E174" s="25">
        <f>'AFORO-Boy.-Calle 69B'!H428</f>
        <v>1</v>
      </c>
      <c r="F174" s="25">
        <f>'AFORO-Boy.-Calle 69B'!I428</f>
        <v>4</v>
      </c>
      <c r="G174" s="26">
        <f>'AFORO-Boy.-Calle 69B'!J428</f>
        <v>10</v>
      </c>
    </row>
    <row r="175" spans="1:7" x14ac:dyDescent="0.25">
      <c r="A175" s="18">
        <f>'AFORO-Boy.-Calle 69B'!C429</f>
        <v>1800</v>
      </c>
      <c r="B175" s="14">
        <f>'AFORO-Boy.-Calle 69B'!D429</f>
        <v>1815</v>
      </c>
      <c r="C175" s="25">
        <f>'AFORO-Boy.-Calle 69B'!F429</f>
        <v>5</v>
      </c>
      <c r="D175" s="25">
        <f>'AFORO-Boy.-Calle 69B'!G429</f>
        <v>59</v>
      </c>
      <c r="E175" s="25">
        <f>'AFORO-Boy.-Calle 69B'!H429</f>
        <v>1</v>
      </c>
      <c r="F175" s="25">
        <f>'AFORO-Boy.-Calle 69B'!I429</f>
        <v>6</v>
      </c>
      <c r="G175" s="26">
        <f>'AFORO-Boy.-Calle 69B'!J429</f>
        <v>12</v>
      </c>
    </row>
    <row r="176" spans="1:7" x14ac:dyDescent="0.25">
      <c r="A176" s="18">
        <f>'AFORO-Boy.-Calle 69B'!C430</f>
        <v>1815</v>
      </c>
      <c r="B176" s="14">
        <f>'AFORO-Boy.-Calle 69B'!D430</f>
        <v>1830</v>
      </c>
      <c r="C176" s="25">
        <f>'AFORO-Boy.-Calle 69B'!F430</f>
        <v>5</v>
      </c>
      <c r="D176" s="25">
        <f>'AFORO-Boy.-Calle 69B'!G430</f>
        <v>58</v>
      </c>
      <c r="E176" s="25">
        <f>'AFORO-Boy.-Calle 69B'!H430</f>
        <v>1</v>
      </c>
      <c r="F176" s="25">
        <f>'AFORO-Boy.-Calle 69B'!I430</f>
        <v>1</v>
      </c>
      <c r="G176" s="26">
        <f>'AFORO-Boy.-Calle 69B'!J430</f>
        <v>6</v>
      </c>
    </row>
    <row r="177" spans="1:7" x14ac:dyDescent="0.25">
      <c r="A177" s="18">
        <f>'AFORO-Boy.-Calle 69B'!C431</f>
        <v>1830</v>
      </c>
      <c r="B177" s="14">
        <f>'AFORO-Boy.-Calle 69B'!D431</f>
        <v>1845</v>
      </c>
      <c r="C177" s="25">
        <f>'AFORO-Boy.-Calle 69B'!F431</f>
        <v>5</v>
      </c>
      <c r="D177" s="25">
        <f>'AFORO-Boy.-Calle 69B'!G431</f>
        <v>57</v>
      </c>
      <c r="E177" s="25">
        <f>'AFORO-Boy.-Calle 69B'!H431</f>
        <v>1</v>
      </c>
      <c r="F177" s="25">
        <f>'AFORO-Boy.-Calle 69B'!I431</f>
        <v>2</v>
      </c>
      <c r="G177" s="26">
        <f>'AFORO-Boy.-Calle 69B'!J431</f>
        <v>16</v>
      </c>
    </row>
    <row r="178" spans="1:7" x14ac:dyDescent="0.25">
      <c r="A178" s="18">
        <f>'AFORO-Boy.-Calle 69B'!C432</f>
        <v>1845</v>
      </c>
      <c r="B178" s="14">
        <f>'AFORO-Boy.-Calle 69B'!D432</f>
        <v>1900</v>
      </c>
      <c r="C178" s="25">
        <f>'AFORO-Boy.-Calle 69B'!F432</f>
        <v>5</v>
      </c>
      <c r="D178" s="25">
        <f>'AFORO-Boy.-Calle 69B'!G432</f>
        <v>46</v>
      </c>
      <c r="E178" s="25">
        <f>'AFORO-Boy.-Calle 69B'!H432</f>
        <v>0</v>
      </c>
      <c r="F178" s="25">
        <f>'AFORO-Boy.-Calle 69B'!I432</f>
        <v>3</v>
      </c>
      <c r="G178" s="26">
        <f>'AFORO-Boy.-Calle 69B'!J432</f>
        <v>14</v>
      </c>
    </row>
    <row r="179" spans="1:7" x14ac:dyDescent="0.25">
      <c r="A179" s="18">
        <f>'AFORO-Boy.-Calle 69B'!C433</f>
        <v>1900</v>
      </c>
      <c r="B179" s="14">
        <f>'AFORO-Boy.-Calle 69B'!D433</f>
        <v>1915</v>
      </c>
      <c r="C179" s="25">
        <f>'AFORO-Boy.-Calle 69B'!F433</f>
        <v>5</v>
      </c>
      <c r="D179" s="25">
        <f>'AFORO-Boy.-Calle 69B'!G433</f>
        <v>40</v>
      </c>
      <c r="E179" s="25">
        <f>'AFORO-Boy.-Calle 69B'!H433</f>
        <v>0</v>
      </c>
      <c r="F179" s="25">
        <f>'AFORO-Boy.-Calle 69B'!I433</f>
        <v>2</v>
      </c>
      <c r="G179" s="26">
        <f>'AFORO-Boy.-Calle 69B'!J433</f>
        <v>12</v>
      </c>
    </row>
    <row r="180" spans="1:7" x14ac:dyDescent="0.25">
      <c r="A180" s="18">
        <f>'AFORO-Boy.-Calle 69B'!C434</f>
        <v>1915</v>
      </c>
      <c r="B180" s="14">
        <f>'AFORO-Boy.-Calle 69B'!D434</f>
        <v>1930</v>
      </c>
      <c r="C180" s="25">
        <f>'AFORO-Boy.-Calle 69B'!F434</f>
        <v>5</v>
      </c>
      <c r="D180" s="25">
        <f>'AFORO-Boy.-Calle 69B'!G434</f>
        <v>51</v>
      </c>
      <c r="E180" s="25">
        <f>'AFORO-Boy.-Calle 69B'!H434</f>
        <v>0</v>
      </c>
      <c r="F180" s="25">
        <f>'AFORO-Boy.-Calle 69B'!I434</f>
        <v>1</v>
      </c>
      <c r="G180" s="26">
        <f>'AFORO-Boy.-Calle 69B'!J434</f>
        <v>7</v>
      </c>
    </row>
    <row r="181" spans="1:7" x14ac:dyDescent="0.25">
      <c r="A181" s="18">
        <f>'AFORO-Boy.-Calle 69B'!C435</f>
        <v>1930</v>
      </c>
      <c r="B181" s="14">
        <f>'AFORO-Boy.-Calle 69B'!D435</f>
        <v>1945</v>
      </c>
      <c r="C181" s="25">
        <f>'AFORO-Boy.-Calle 69B'!F435</f>
        <v>5</v>
      </c>
      <c r="D181" s="25">
        <f>'AFORO-Boy.-Calle 69B'!G435</f>
        <v>43</v>
      </c>
      <c r="E181" s="25">
        <f>'AFORO-Boy.-Calle 69B'!H435</f>
        <v>0</v>
      </c>
      <c r="F181" s="25">
        <f>'AFORO-Boy.-Calle 69B'!I435</f>
        <v>1</v>
      </c>
      <c r="G181" s="26">
        <f>'AFORO-Boy.-Calle 69B'!J435</f>
        <v>5</v>
      </c>
    </row>
    <row r="182" spans="1:7" x14ac:dyDescent="0.25">
      <c r="A182" s="18">
        <f>'AFORO-Boy.-Calle 69B'!C436</f>
        <v>1945</v>
      </c>
      <c r="B182" s="14">
        <f>'AFORO-Boy.-Calle 69B'!D436</f>
        <v>2000</v>
      </c>
      <c r="C182" s="25">
        <f>'AFORO-Boy.-Calle 69B'!F436</f>
        <v>5</v>
      </c>
      <c r="D182" s="25">
        <f>'AFORO-Boy.-Calle 69B'!G436</f>
        <v>44</v>
      </c>
      <c r="E182" s="25">
        <f>'AFORO-Boy.-Calle 69B'!H436</f>
        <v>1</v>
      </c>
      <c r="F182" s="25">
        <f>'AFORO-Boy.-Calle 69B'!I436</f>
        <v>1</v>
      </c>
      <c r="G182" s="26">
        <f>'AFORO-Boy.-Calle 69B'!J436</f>
        <v>3</v>
      </c>
    </row>
    <row r="183" spans="1:7" x14ac:dyDescent="0.25">
      <c r="A183" s="18">
        <f>'AFORO-Boy.-Calle 69B'!C617</f>
        <v>500</v>
      </c>
      <c r="B183" s="14">
        <f>'AFORO-Boy.-Calle 69B'!D617</f>
        <v>515</v>
      </c>
      <c r="C183" s="25" t="str">
        <f>'AFORO-Boy.-Calle 69B'!F617</f>
        <v>9(1)</v>
      </c>
      <c r="D183" s="25">
        <f>'AFORO-Boy.-Calle 69B'!G617</f>
        <v>0</v>
      </c>
      <c r="E183" s="25">
        <f>'AFORO-Boy.-Calle 69B'!H617</f>
        <v>0</v>
      </c>
      <c r="F183" s="25">
        <f>'AFORO-Boy.-Calle 69B'!I617</f>
        <v>0</v>
      </c>
      <c r="G183" s="26">
        <f>'AFORO-Boy.-Calle 69B'!J617</f>
        <v>0</v>
      </c>
    </row>
    <row r="184" spans="1:7" x14ac:dyDescent="0.25">
      <c r="A184" s="18">
        <f>'AFORO-Boy.-Calle 69B'!C618</f>
        <v>515</v>
      </c>
      <c r="B184" s="14">
        <f>'AFORO-Boy.-Calle 69B'!D618</f>
        <v>530</v>
      </c>
      <c r="C184" s="25" t="str">
        <f>'AFORO-Boy.-Calle 69B'!F618</f>
        <v>9(1)</v>
      </c>
      <c r="D184" s="25">
        <f>'AFORO-Boy.-Calle 69B'!G618</f>
        <v>0</v>
      </c>
      <c r="E184" s="25">
        <f>'AFORO-Boy.-Calle 69B'!H618</f>
        <v>0</v>
      </c>
      <c r="F184" s="25">
        <f>'AFORO-Boy.-Calle 69B'!I618</f>
        <v>0</v>
      </c>
      <c r="G184" s="26">
        <f>'AFORO-Boy.-Calle 69B'!J618</f>
        <v>0</v>
      </c>
    </row>
    <row r="185" spans="1:7" x14ac:dyDescent="0.25">
      <c r="A185" s="18">
        <f>'AFORO-Boy.-Calle 69B'!C619</f>
        <v>530</v>
      </c>
      <c r="B185" s="14">
        <f>'AFORO-Boy.-Calle 69B'!D619</f>
        <v>545</v>
      </c>
      <c r="C185" s="25" t="str">
        <f>'AFORO-Boy.-Calle 69B'!F619</f>
        <v>9(1)</v>
      </c>
      <c r="D185" s="25">
        <f>'AFORO-Boy.-Calle 69B'!G619</f>
        <v>0</v>
      </c>
      <c r="E185" s="25">
        <f>'AFORO-Boy.-Calle 69B'!H619</f>
        <v>0</v>
      </c>
      <c r="F185" s="25">
        <f>'AFORO-Boy.-Calle 69B'!I619</f>
        <v>0</v>
      </c>
      <c r="G185" s="26">
        <f>'AFORO-Boy.-Calle 69B'!J619</f>
        <v>0</v>
      </c>
    </row>
    <row r="186" spans="1:7" x14ac:dyDescent="0.25">
      <c r="A186" s="18">
        <f>'AFORO-Boy.-Calle 69B'!C620</f>
        <v>545</v>
      </c>
      <c r="B186" s="14">
        <f>'AFORO-Boy.-Calle 69B'!D620</f>
        <v>600</v>
      </c>
      <c r="C186" s="25" t="str">
        <f>'AFORO-Boy.-Calle 69B'!F620</f>
        <v>9(1)</v>
      </c>
      <c r="D186" s="25">
        <f>'AFORO-Boy.-Calle 69B'!G620</f>
        <v>0</v>
      </c>
      <c r="E186" s="25">
        <f>'AFORO-Boy.-Calle 69B'!H620</f>
        <v>0</v>
      </c>
      <c r="F186" s="25">
        <f>'AFORO-Boy.-Calle 69B'!I620</f>
        <v>0</v>
      </c>
      <c r="G186" s="26">
        <f>'AFORO-Boy.-Calle 69B'!J620</f>
        <v>0</v>
      </c>
    </row>
    <row r="187" spans="1:7" x14ac:dyDescent="0.25">
      <c r="A187" s="18">
        <f>'AFORO-Boy.-Calle 69B'!C621</f>
        <v>600</v>
      </c>
      <c r="B187" s="14">
        <f>'AFORO-Boy.-Calle 69B'!D621</f>
        <v>615</v>
      </c>
      <c r="C187" s="25" t="str">
        <f>'AFORO-Boy.-Calle 69B'!F621</f>
        <v>9(1)</v>
      </c>
      <c r="D187" s="25">
        <f>'AFORO-Boy.-Calle 69B'!G621</f>
        <v>26</v>
      </c>
      <c r="E187" s="25">
        <f>'AFORO-Boy.-Calle 69B'!H621</f>
        <v>1</v>
      </c>
      <c r="F187" s="25">
        <f>'AFORO-Boy.-Calle 69B'!I621</f>
        <v>3</v>
      </c>
      <c r="G187" s="26">
        <f>'AFORO-Boy.-Calle 69B'!J621</f>
        <v>5</v>
      </c>
    </row>
    <row r="188" spans="1:7" x14ac:dyDescent="0.25">
      <c r="A188" s="18">
        <f>'AFORO-Boy.-Calle 69B'!C622</f>
        <v>615</v>
      </c>
      <c r="B188" s="14">
        <f>'AFORO-Boy.-Calle 69B'!D622</f>
        <v>630</v>
      </c>
      <c r="C188" s="25" t="str">
        <f>'AFORO-Boy.-Calle 69B'!F622</f>
        <v>9(1)</v>
      </c>
      <c r="D188" s="25">
        <f>'AFORO-Boy.-Calle 69B'!G622</f>
        <v>36</v>
      </c>
      <c r="E188" s="25">
        <f>'AFORO-Boy.-Calle 69B'!H622</f>
        <v>2</v>
      </c>
      <c r="F188" s="25">
        <f>'AFORO-Boy.-Calle 69B'!I622</f>
        <v>2</v>
      </c>
      <c r="G188" s="26">
        <f>'AFORO-Boy.-Calle 69B'!J622</f>
        <v>4</v>
      </c>
    </row>
    <row r="189" spans="1:7" x14ac:dyDescent="0.25">
      <c r="A189" s="18">
        <f>'AFORO-Boy.-Calle 69B'!C623</f>
        <v>630</v>
      </c>
      <c r="B189" s="14">
        <f>'AFORO-Boy.-Calle 69B'!D623</f>
        <v>645</v>
      </c>
      <c r="C189" s="25" t="str">
        <f>'AFORO-Boy.-Calle 69B'!F623</f>
        <v>9(1)</v>
      </c>
      <c r="D189" s="25">
        <f>'AFORO-Boy.-Calle 69B'!G623</f>
        <v>93</v>
      </c>
      <c r="E189" s="25">
        <f>'AFORO-Boy.-Calle 69B'!H623</f>
        <v>6</v>
      </c>
      <c r="F189" s="25">
        <f>'AFORO-Boy.-Calle 69B'!I623</f>
        <v>2</v>
      </c>
      <c r="G189" s="26">
        <f>'AFORO-Boy.-Calle 69B'!J623</f>
        <v>14</v>
      </c>
    </row>
    <row r="190" spans="1:7" x14ac:dyDescent="0.25">
      <c r="A190" s="18">
        <f>'AFORO-Boy.-Calle 69B'!C624</f>
        <v>645</v>
      </c>
      <c r="B190" s="14">
        <f>'AFORO-Boy.-Calle 69B'!D624</f>
        <v>700</v>
      </c>
      <c r="C190" s="25" t="str">
        <f>'AFORO-Boy.-Calle 69B'!F624</f>
        <v>9(1)</v>
      </c>
      <c r="D190" s="25">
        <f>'AFORO-Boy.-Calle 69B'!G624</f>
        <v>52</v>
      </c>
      <c r="E190" s="25">
        <f>'AFORO-Boy.-Calle 69B'!H624</f>
        <v>6</v>
      </c>
      <c r="F190" s="25">
        <f>'AFORO-Boy.-Calle 69B'!I624</f>
        <v>2</v>
      </c>
      <c r="G190" s="26">
        <f>'AFORO-Boy.-Calle 69B'!J624</f>
        <v>16</v>
      </c>
    </row>
    <row r="191" spans="1:7" x14ac:dyDescent="0.25">
      <c r="A191" s="18">
        <f>'AFORO-Boy.-Calle 69B'!C625</f>
        <v>700</v>
      </c>
      <c r="B191" s="14">
        <f>'AFORO-Boy.-Calle 69B'!D625</f>
        <v>715</v>
      </c>
      <c r="C191" s="25" t="str">
        <f>'AFORO-Boy.-Calle 69B'!F625</f>
        <v>9(1)</v>
      </c>
      <c r="D191" s="25">
        <f>'AFORO-Boy.-Calle 69B'!G625</f>
        <v>32</v>
      </c>
      <c r="E191" s="25">
        <f>'AFORO-Boy.-Calle 69B'!H625</f>
        <v>4</v>
      </c>
      <c r="F191" s="25">
        <f>'AFORO-Boy.-Calle 69B'!I625</f>
        <v>1</v>
      </c>
      <c r="G191" s="26">
        <f>'AFORO-Boy.-Calle 69B'!J625</f>
        <v>8</v>
      </c>
    </row>
    <row r="192" spans="1:7" x14ac:dyDescent="0.25">
      <c r="A192" s="18">
        <f>'AFORO-Boy.-Calle 69B'!C626</f>
        <v>715</v>
      </c>
      <c r="B192" s="14">
        <f>'AFORO-Boy.-Calle 69B'!D626</f>
        <v>730</v>
      </c>
      <c r="C192" s="25" t="str">
        <f>'AFORO-Boy.-Calle 69B'!F626</f>
        <v>9(1)</v>
      </c>
      <c r="D192" s="25">
        <f>'AFORO-Boy.-Calle 69B'!G626</f>
        <v>30</v>
      </c>
      <c r="E192" s="25">
        <f>'AFORO-Boy.-Calle 69B'!H626</f>
        <v>6</v>
      </c>
      <c r="F192" s="25">
        <f>'AFORO-Boy.-Calle 69B'!I626</f>
        <v>2</v>
      </c>
      <c r="G192" s="26">
        <f>'AFORO-Boy.-Calle 69B'!J626</f>
        <v>4</v>
      </c>
    </row>
    <row r="193" spans="1:7" x14ac:dyDescent="0.25">
      <c r="A193" s="18">
        <f>'AFORO-Boy.-Calle 69B'!C627</f>
        <v>730</v>
      </c>
      <c r="B193" s="14">
        <f>'AFORO-Boy.-Calle 69B'!D627</f>
        <v>745</v>
      </c>
      <c r="C193" s="25" t="str">
        <f>'AFORO-Boy.-Calle 69B'!F627</f>
        <v>9(1)</v>
      </c>
      <c r="D193" s="25">
        <f>'AFORO-Boy.-Calle 69B'!G627</f>
        <v>26</v>
      </c>
      <c r="E193" s="25">
        <f>'AFORO-Boy.-Calle 69B'!H627</f>
        <v>3</v>
      </c>
      <c r="F193" s="25">
        <f>'AFORO-Boy.-Calle 69B'!I627</f>
        <v>5</v>
      </c>
      <c r="G193" s="26">
        <f>'AFORO-Boy.-Calle 69B'!J627</f>
        <v>6</v>
      </c>
    </row>
    <row r="194" spans="1:7" x14ac:dyDescent="0.25">
      <c r="A194" s="18">
        <f>'AFORO-Boy.-Calle 69B'!C628</f>
        <v>745</v>
      </c>
      <c r="B194" s="14">
        <f>'AFORO-Boy.-Calle 69B'!D628</f>
        <v>800</v>
      </c>
      <c r="C194" s="25" t="str">
        <f>'AFORO-Boy.-Calle 69B'!F628</f>
        <v>9(1)</v>
      </c>
      <c r="D194" s="25">
        <f>'AFORO-Boy.-Calle 69B'!G628</f>
        <v>38</v>
      </c>
      <c r="E194" s="25">
        <f>'AFORO-Boy.-Calle 69B'!H628</f>
        <v>5</v>
      </c>
      <c r="F194" s="25">
        <f>'AFORO-Boy.-Calle 69B'!I628</f>
        <v>3</v>
      </c>
      <c r="G194" s="26">
        <f>'AFORO-Boy.-Calle 69B'!J628</f>
        <v>3</v>
      </c>
    </row>
    <row r="195" spans="1:7" x14ac:dyDescent="0.25">
      <c r="A195" s="18">
        <f>'AFORO-Boy.-Calle 69B'!C629</f>
        <v>800</v>
      </c>
      <c r="B195" s="14">
        <f>'AFORO-Boy.-Calle 69B'!D629</f>
        <v>815</v>
      </c>
      <c r="C195" s="25" t="str">
        <f>'AFORO-Boy.-Calle 69B'!F629</f>
        <v>9(1)</v>
      </c>
      <c r="D195" s="25">
        <f>'AFORO-Boy.-Calle 69B'!G629</f>
        <v>24</v>
      </c>
      <c r="E195" s="25">
        <f>'AFORO-Boy.-Calle 69B'!H629</f>
        <v>4</v>
      </c>
      <c r="F195" s="25">
        <f>'AFORO-Boy.-Calle 69B'!I629</f>
        <v>5</v>
      </c>
      <c r="G195" s="26">
        <f>'AFORO-Boy.-Calle 69B'!J629</f>
        <v>16</v>
      </c>
    </row>
    <row r="196" spans="1:7" x14ac:dyDescent="0.25">
      <c r="A196" s="18">
        <f>'AFORO-Boy.-Calle 69B'!C630</f>
        <v>815</v>
      </c>
      <c r="B196" s="14">
        <f>'AFORO-Boy.-Calle 69B'!D630</f>
        <v>830</v>
      </c>
      <c r="C196" s="25" t="str">
        <f>'AFORO-Boy.-Calle 69B'!F630</f>
        <v>9(1)</v>
      </c>
      <c r="D196" s="25">
        <f>'AFORO-Boy.-Calle 69B'!G630</f>
        <v>54</v>
      </c>
      <c r="E196" s="25">
        <f>'AFORO-Boy.-Calle 69B'!H630</f>
        <v>10</v>
      </c>
      <c r="F196" s="25">
        <f>'AFORO-Boy.-Calle 69B'!I630</f>
        <v>3</v>
      </c>
      <c r="G196" s="26">
        <f>'AFORO-Boy.-Calle 69B'!J630</f>
        <v>6</v>
      </c>
    </row>
    <row r="197" spans="1:7" x14ac:dyDescent="0.25">
      <c r="A197" s="18">
        <f>'AFORO-Boy.-Calle 69B'!C631</f>
        <v>830</v>
      </c>
      <c r="B197" s="14">
        <f>'AFORO-Boy.-Calle 69B'!D631</f>
        <v>845</v>
      </c>
      <c r="C197" s="25" t="str">
        <f>'AFORO-Boy.-Calle 69B'!F631</f>
        <v>9(1)</v>
      </c>
      <c r="D197" s="25">
        <f>'AFORO-Boy.-Calle 69B'!G631</f>
        <v>31</v>
      </c>
      <c r="E197" s="25">
        <f>'AFORO-Boy.-Calle 69B'!H631</f>
        <v>2</v>
      </c>
      <c r="F197" s="25">
        <f>'AFORO-Boy.-Calle 69B'!I631</f>
        <v>2</v>
      </c>
      <c r="G197" s="26">
        <f>'AFORO-Boy.-Calle 69B'!J631</f>
        <v>9</v>
      </c>
    </row>
    <row r="198" spans="1:7" x14ac:dyDescent="0.25">
      <c r="A198" s="18">
        <f>'AFORO-Boy.-Calle 69B'!C632</f>
        <v>845</v>
      </c>
      <c r="B198" s="14">
        <f>'AFORO-Boy.-Calle 69B'!D632</f>
        <v>900</v>
      </c>
      <c r="C198" s="25" t="str">
        <f>'AFORO-Boy.-Calle 69B'!F632</f>
        <v>9(1)</v>
      </c>
      <c r="D198" s="25">
        <f>'AFORO-Boy.-Calle 69B'!G632</f>
        <v>62</v>
      </c>
      <c r="E198" s="25">
        <f>'AFORO-Boy.-Calle 69B'!H632</f>
        <v>5</v>
      </c>
      <c r="F198" s="25">
        <f>'AFORO-Boy.-Calle 69B'!I632</f>
        <v>7</v>
      </c>
      <c r="G198" s="26">
        <f>'AFORO-Boy.-Calle 69B'!J632</f>
        <v>17</v>
      </c>
    </row>
    <row r="199" spans="1:7" x14ac:dyDescent="0.25">
      <c r="A199" s="18">
        <f>'AFORO-Boy.-Calle 69B'!C633</f>
        <v>900</v>
      </c>
      <c r="B199" s="14">
        <f>'AFORO-Boy.-Calle 69B'!D633</f>
        <v>915</v>
      </c>
      <c r="C199" s="25" t="str">
        <f>'AFORO-Boy.-Calle 69B'!F633</f>
        <v>9(1)</v>
      </c>
      <c r="D199" s="25">
        <f>'AFORO-Boy.-Calle 69B'!G633</f>
        <v>43</v>
      </c>
      <c r="E199" s="25">
        <f>'AFORO-Boy.-Calle 69B'!H633</f>
        <v>3</v>
      </c>
      <c r="F199" s="25">
        <f>'AFORO-Boy.-Calle 69B'!I633</f>
        <v>3</v>
      </c>
      <c r="G199" s="26">
        <f>'AFORO-Boy.-Calle 69B'!J633</f>
        <v>10</v>
      </c>
    </row>
    <row r="200" spans="1:7" x14ac:dyDescent="0.25">
      <c r="A200" s="18">
        <f>'AFORO-Boy.-Calle 69B'!C634</f>
        <v>915</v>
      </c>
      <c r="B200" s="14">
        <f>'AFORO-Boy.-Calle 69B'!D634</f>
        <v>930</v>
      </c>
      <c r="C200" s="25" t="str">
        <f>'AFORO-Boy.-Calle 69B'!F634</f>
        <v>9(1)</v>
      </c>
      <c r="D200" s="25">
        <f>'AFORO-Boy.-Calle 69B'!G634</f>
        <v>14</v>
      </c>
      <c r="E200" s="25">
        <f>'AFORO-Boy.-Calle 69B'!H634</f>
        <v>2</v>
      </c>
      <c r="F200" s="25">
        <f>'AFORO-Boy.-Calle 69B'!I634</f>
        <v>4</v>
      </c>
      <c r="G200" s="26">
        <f>'AFORO-Boy.-Calle 69B'!J634</f>
        <v>17</v>
      </c>
    </row>
    <row r="201" spans="1:7" x14ac:dyDescent="0.25">
      <c r="A201" s="18">
        <f>'AFORO-Boy.-Calle 69B'!C635</f>
        <v>930</v>
      </c>
      <c r="B201" s="14">
        <f>'AFORO-Boy.-Calle 69B'!D635</f>
        <v>945</v>
      </c>
      <c r="C201" s="25" t="str">
        <f>'AFORO-Boy.-Calle 69B'!F635</f>
        <v>9(1)</v>
      </c>
      <c r="D201" s="25">
        <f>'AFORO-Boy.-Calle 69B'!G635</f>
        <v>52</v>
      </c>
      <c r="E201" s="25">
        <f>'AFORO-Boy.-Calle 69B'!H635</f>
        <v>3</v>
      </c>
      <c r="F201" s="25">
        <f>'AFORO-Boy.-Calle 69B'!I635</f>
        <v>5</v>
      </c>
      <c r="G201" s="26">
        <f>'AFORO-Boy.-Calle 69B'!J635</f>
        <v>14</v>
      </c>
    </row>
    <row r="202" spans="1:7" x14ac:dyDescent="0.25">
      <c r="A202" s="18">
        <f>'AFORO-Boy.-Calle 69B'!C636</f>
        <v>945</v>
      </c>
      <c r="B202" s="14">
        <f>'AFORO-Boy.-Calle 69B'!D636</f>
        <v>1000</v>
      </c>
      <c r="C202" s="25" t="str">
        <f>'AFORO-Boy.-Calle 69B'!F636</f>
        <v>9(1)</v>
      </c>
      <c r="D202" s="25">
        <f>'AFORO-Boy.-Calle 69B'!G636</f>
        <v>66</v>
      </c>
      <c r="E202" s="25">
        <f>'AFORO-Boy.-Calle 69B'!H636</f>
        <v>2</v>
      </c>
      <c r="F202" s="25">
        <f>'AFORO-Boy.-Calle 69B'!I636</f>
        <v>6</v>
      </c>
      <c r="G202" s="26">
        <f>'AFORO-Boy.-Calle 69B'!J636</f>
        <v>11</v>
      </c>
    </row>
    <row r="203" spans="1:7" x14ac:dyDescent="0.25">
      <c r="A203" s="18">
        <f>'AFORO-Boy.-Calle 69B'!C637</f>
        <v>1000</v>
      </c>
      <c r="B203" s="14">
        <f>'AFORO-Boy.-Calle 69B'!D637</f>
        <v>1015</v>
      </c>
      <c r="C203" s="25" t="str">
        <f>'AFORO-Boy.-Calle 69B'!F637</f>
        <v>9(1)</v>
      </c>
      <c r="D203" s="25">
        <f>'AFORO-Boy.-Calle 69B'!G637</f>
        <v>58</v>
      </c>
      <c r="E203" s="25">
        <f>'AFORO-Boy.-Calle 69B'!H637</f>
        <v>3</v>
      </c>
      <c r="F203" s="25">
        <f>'AFORO-Boy.-Calle 69B'!I637</f>
        <v>3</v>
      </c>
      <c r="G203" s="26">
        <f>'AFORO-Boy.-Calle 69B'!J637</f>
        <v>20</v>
      </c>
    </row>
    <row r="204" spans="1:7" x14ac:dyDescent="0.25">
      <c r="A204" s="18">
        <f>'AFORO-Boy.-Calle 69B'!C638</f>
        <v>1015</v>
      </c>
      <c r="B204" s="14">
        <f>'AFORO-Boy.-Calle 69B'!D638</f>
        <v>1030</v>
      </c>
      <c r="C204" s="25" t="str">
        <f>'AFORO-Boy.-Calle 69B'!F638</f>
        <v>9(1)</v>
      </c>
      <c r="D204" s="25">
        <f>'AFORO-Boy.-Calle 69B'!G638</f>
        <v>33</v>
      </c>
      <c r="E204" s="25">
        <f>'AFORO-Boy.-Calle 69B'!H638</f>
        <v>3</v>
      </c>
      <c r="F204" s="25">
        <f>'AFORO-Boy.-Calle 69B'!I638</f>
        <v>4</v>
      </c>
      <c r="G204" s="26">
        <f>'AFORO-Boy.-Calle 69B'!J638</f>
        <v>12</v>
      </c>
    </row>
    <row r="205" spans="1:7" x14ac:dyDescent="0.25">
      <c r="A205" s="18">
        <f>'AFORO-Boy.-Calle 69B'!C639</f>
        <v>1030</v>
      </c>
      <c r="B205" s="14">
        <f>'AFORO-Boy.-Calle 69B'!D639</f>
        <v>1045</v>
      </c>
      <c r="C205" s="25" t="str">
        <f>'AFORO-Boy.-Calle 69B'!F639</f>
        <v>9(1)</v>
      </c>
      <c r="D205" s="25">
        <f>'AFORO-Boy.-Calle 69B'!G639</f>
        <v>54</v>
      </c>
      <c r="E205" s="25">
        <f>'AFORO-Boy.-Calle 69B'!H639</f>
        <v>5</v>
      </c>
      <c r="F205" s="25">
        <f>'AFORO-Boy.-Calle 69B'!I639</f>
        <v>3</v>
      </c>
      <c r="G205" s="26">
        <f>'AFORO-Boy.-Calle 69B'!J639</f>
        <v>5</v>
      </c>
    </row>
    <row r="206" spans="1:7" x14ac:dyDescent="0.25">
      <c r="A206" s="18">
        <f>'AFORO-Boy.-Calle 69B'!C640</f>
        <v>1045</v>
      </c>
      <c r="B206" s="14">
        <f>'AFORO-Boy.-Calle 69B'!D640</f>
        <v>1100</v>
      </c>
      <c r="C206" s="25" t="str">
        <f>'AFORO-Boy.-Calle 69B'!F640</f>
        <v>9(1)</v>
      </c>
      <c r="D206" s="25">
        <f>'AFORO-Boy.-Calle 69B'!G640</f>
        <v>54</v>
      </c>
      <c r="E206" s="25">
        <f>'AFORO-Boy.-Calle 69B'!H640</f>
        <v>4</v>
      </c>
      <c r="F206" s="25">
        <f>'AFORO-Boy.-Calle 69B'!I640</f>
        <v>7</v>
      </c>
      <c r="G206" s="26">
        <f>'AFORO-Boy.-Calle 69B'!J640</f>
        <v>11</v>
      </c>
    </row>
    <row r="207" spans="1:7" x14ac:dyDescent="0.25">
      <c r="A207" s="18">
        <f>'AFORO-Boy.-Calle 69B'!C641</f>
        <v>1100</v>
      </c>
      <c r="B207" s="14">
        <f>'AFORO-Boy.-Calle 69B'!D641</f>
        <v>1115</v>
      </c>
      <c r="C207" s="25" t="str">
        <f>'AFORO-Boy.-Calle 69B'!F641</f>
        <v>9(1)</v>
      </c>
      <c r="D207" s="25">
        <f>'AFORO-Boy.-Calle 69B'!G641</f>
        <v>44</v>
      </c>
      <c r="E207" s="25">
        <f>'AFORO-Boy.-Calle 69B'!H641</f>
        <v>2</v>
      </c>
      <c r="F207" s="25">
        <f>'AFORO-Boy.-Calle 69B'!I641</f>
        <v>5</v>
      </c>
      <c r="G207" s="26">
        <f>'AFORO-Boy.-Calle 69B'!J641</f>
        <v>17</v>
      </c>
    </row>
    <row r="208" spans="1:7" x14ac:dyDescent="0.25">
      <c r="A208" s="18">
        <f>'AFORO-Boy.-Calle 69B'!C642</f>
        <v>1115</v>
      </c>
      <c r="B208" s="14">
        <f>'AFORO-Boy.-Calle 69B'!D642</f>
        <v>1130</v>
      </c>
      <c r="C208" s="25" t="str">
        <f>'AFORO-Boy.-Calle 69B'!F642</f>
        <v>9(1)</v>
      </c>
      <c r="D208" s="25">
        <f>'AFORO-Boy.-Calle 69B'!G642</f>
        <v>29</v>
      </c>
      <c r="E208" s="25">
        <f>'AFORO-Boy.-Calle 69B'!H642</f>
        <v>2</v>
      </c>
      <c r="F208" s="25">
        <f>'AFORO-Boy.-Calle 69B'!I642</f>
        <v>3</v>
      </c>
      <c r="G208" s="26">
        <f>'AFORO-Boy.-Calle 69B'!J642</f>
        <v>11</v>
      </c>
    </row>
    <row r="209" spans="1:7" x14ac:dyDescent="0.25">
      <c r="A209" s="18">
        <f>'AFORO-Boy.-Calle 69B'!C643</f>
        <v>1130</v>
      </c>
      <c r="B209" s="14">
        <f>'AFORO-Boy.-Calle 69B'!D643</f>
        <v>1145</v>
      </c>
      <c r="C209" s="25" t="str">
        <f>'AFORO-Boy.-Calle 69B'!F643</f>
        <v>9(1)</v>
      </c>
      <c r="D209" s="25">
        <f>'AFORO-Boy.-Calle 69B'!G643</f>
        <v>78</v>
      </c>
      <c r="E209" s="25">
        <f>'AFORO-Boy.-Calle 69B'!H643</f>
        <v>2</v>
      </c>
      <c r="F209" s="25">
        <f>'AFORO-Boy.-Calle 69B'!I643</f>
        <v>7</v>
      </c>
      <c r="G209" s="26">
        <f>'AFORO-Boy.-Calle 69B'!J643</f>
        <v>4</v>
      </c>
    </row>
    <row r="210" spans="1:7" x14ac:dyDescent="0.25">
      <c r="A210" s="18">
        <f>'AFORO-Boy.-Calle 69B'!C644</f>
        <v>1145</v>
      </c>
      <c r="B210" s="14">
        <f>'AFORO-Boy.-Calle 69B'!D644</f>
        <v>1200</v>
      </c>
      <c r="C210" s="25" t="str">
        <f>'AFORO-Boy.-Calle 69B'!F644</f>
        <v>9(1)</v>
      </c>
      <c r="D210" s="25">
        <f>'AFORO-Boy.-Calle 69B'!G644</f>
        <v>20</v>
      </c>
      <c r="E210" s="25">
        <f>'AFORO-Boy.-Calle 69B'!H644</f>
        <v>1</v>
      </c>
      <c r="F210" s="25">
        <f>'AFORO-Boy.-Calle 69B'!I644</f>
        <v>6</v>
      </c>
      <c r="G210" s="26">
        <f>'AFORO-Boy.-Calle 69B'!J644</f>
        <v>7</v>
      </c>
    </row>
    <row r="211" spans="1:7" x14ac:dyDescent="0.25">
      <c r="A211" s="18">
        <f>'AFORO-Boy.-Calle 69B'!C645</f>
        <v>1200</v>
      </c>
      <c r="B211" s="14">
        <f>'AFORO-Boy.-Calle 69B'!D645</f>
        <v>1215</v>
      </c>
      <c r="C211" s="25" t="str">
        <f>'AFORO-Boy.-Calle 69B'!F645</f>
        <v>9(1)</v>
      </c>
      <c r="D211" s="25">
        <f>'AFORO-Boy.-Calle 69B'!G645</f>
        <v>55</v>
      </c>
      <c r="E211" s="25">
        <f>'AFORO-Boy.-Calle 69B'!H645</f>
        <v>1</v>
      </c>
      <c r="F211" s="25">
        <f>'AFORO-Boy.-Calle 69B'!I645</f>
        <v>6</v>
      </c>
      <c r="G211" s="26">
        <f>'AFORO-Boy.-Calle 69B'!J645</f>
        <v>6</v>
      </c>
    </row>
    <row r="212" spans="1:7" x14ac:dyDescent="0.25">
      <c r="A212" s="18">
        <f>'AFORO-Boy.-Calle 69B'!C646</f>
        <v>1215</v>
      </c>
      <c r="B212" s="14">
        <f>'AFORO-Boy.-Calle 69B'!D646</f>
        <v>1230</v>
      </c>
      <c r="C212" s="25" t="str">
        <f>'AFORO-Boy.-Calle 69B'!F646</f>
        <v>9(1)</v>
      </c>
      <c r="D212" s="25">
        <f>'AFORO-Boy.-Calle 69B'!G646</f>
        <v>59</v>
      </c>
      <c r="E212" s="25">
        <f>'AFORO-Boy.-Calle 69B'!H646</f>
        <v>1</v>
      </c>
      <c r="F212" s="25">
        <f>'AFORO-Boy.-Calle 69B'!I646</f>
        <v>8</v>
      </c>
      <c r="G212" s="26">
        <f>'AFORO-Boy.-Calle 69B'!J646</f>
        <v>6</v>
      </c>
    </row>
    <row r="213" spans="1:7" x14ac:dyDescent="0.25">
      <c r="A213" s="18">
        <f>'AFORO-Boy.-Calle 69B'!C647</f>
        <v>1230</v>
      </c>
      <c r="B213" s="14">
        <f>'AFORO-Boy.-Calle 69B'!D647</f>
        <v>1245</v>
      </c>
      <c r="C213" s="25" t="str">
        <f>'AFORO-Boy.-Calle 69B'!F647</f>
        <v>9(1)</v>
      </c>
      <c r="D213" s="25">
        <f>'AFORO-Boy.-Calle 69B'!G647</f>
        <v>60</v>
      </c>
      <c r="E213" s="25">
        <f>'AFORO-Boy.-Calle 69B'!H647</f>
        <v>2</v>
      </c>
      <c r="F213" s="25">
        <f>'AFORO-Boy.-Calle 69B'!I647</f>
        <v>8</v>
      </c>
      <c r="G213" s="26">
        <f>'AFORO-Boy.-Calle 69B'!J647</f>
        <v>11</v>
      </c>
    </row>
    <row r="214" spans="1:7" x14ac:dyDescent="0.25">
      <c r="A214" s="18">
        <f>'AFORO-Boy.-Calle 69B'!C648</f>
        <v>1245</v>
      </c>
      <c r="B214" s="14">
        <f>'AFORO-Boy.-Calle 69B'!D648</f>
        <v>1300</v>
      </c>
      <c r="C214" s="25" t="str">
        <f>'AFORO-Boy.-Calle 69B'!F648</f>
        <v>9(1)</v>
      </c>
      <c r="D214" s="25">
        <f>'AFORO-Boy.-Calle 69B'!G648</f>
        <v>63</v>
      </c>
      <c r="E214" s="25">
        <f>'AFORO-Boy.-Calle 69B'!H648</f>
        <v>3</v>
      </c>
      <c r="F214" s="25">
        <f>'AFORO-Boy.-Calle 69B'!I648</f>
        <v>8</v>
      </c>
      <c r="G214" s="26">
        <f>'AFORO-Boy.-Calle 69B'!J648</f>
        <v>8</v>
      </c>
    </row>
    <row r="215" spans="1:7" x14ac:dyDescent="0.25">
      <c r="A215" s="18">
        <f>'AFORO-Boy.-Calle 69B'!C649</f>
        <v>1300</v>
      </c>
      <c r="B215" s="14">
        <f>'AFORO-Boy.-Calle 69B'!D649</f>
        <v>1315</v>
      </c>
      <c r="C215" s="25" t="str">
        <f>'AFORO-Boy.-Calle 69B'!F649</f>
        <v>9(1)</v>
      </c>
      <c r="D215" s="25">
        <f>'AFORO-Boy.-Calle 69B'!G649</f>
        <v>25</v>
      </c>
      <c r="E215" s="25">
        <f>'AFORO-Boy.-Calle 69B'!H649</f>
        <v>4</v>
      </c>
      <c r="F215" s="25">
        <f>'AFORO-Boy.-Calle 69B'!I649</f>
        <v>19</v>
      </c>
      <c r="G215" s="26">
        <f>'AFORO-Boy.-Calle 69B'!J649</f>
        <v>10</v>
      </c>
    </row>
    <row r="216" spans="1:7" x14ac:dyDescent="0.25">
      <c r="A216" s="18">
        <f>'AFORO-Boy.-Calle 69B'!C650</f>
        <v>1315</v>
      </c>
      <c r="B216" s="14">
        <f>'AFORO-Boy.-Calle 69B'!D650</f>
        <v>1330</v>
      </c>
      <c r="C216" s="25" t="str">
        <f>'AFORO-Boy.-Calle 69B'!F650</f>
        <v>9(1)</v>
      </c>
      <c r="D216" s="25">
        <f>'AFORO-Boy.-Calle 69B'!G650</f>
        <v>8</v>
      </c>
      <c r="E216" s="25">
        <f>'AFORO-Boy.-Calle 69B'!H650</f>
        <v>2</v>
      </c>
      <c r="F216" s="25">
        <f>'AFORO-Boy.-Calle 69B'!I650</f>
        <v>18</v>
      </c>
      <c r="G216" s="26">
        <f>'AFORO-Boy.-Calle 69B'!J650</f>
        <v>4</v>
      </c>
    </row>
    <row r="217" spans="1:7" x14ac:dyDescent="0.25">
      <c r="A217" s="18">
        <f>'AFORO-Boy.-Calle 69B'!C651</f>
        <v>1330</v>
      </c>
      <c r="B217" s="14">
        <f>'AFORO-Boy.-Calle 69B'!D651</f>
        <v>1345</v>
      </c>
      <c r="C217" s="25" t="str">
        <f>'AFORO-Boy.-Calle 69B'!F651</f>
        <v>9(1)</v>
      </c>
      <c r="D217" s="25">
        <f>'AFORO-Boy.-Calle 69B'!G651</f>
        <v>43</v>
      </c>
      <c r="E217" s="25">
        <f>'AFORO-Boy.-Calle 69B'!H651</f>
        <v>1</v>
      </c>
      <c r="F217" s="25">
        <f>'AFORO-Boy.-Calle 69B'!I651</f>
        <v>16</v>
      </c>
      <c r="G217" s="26">
        <f>'AFORO-Boy.-Calle 69B'!J651</f>
        <v>9</v>
      </c>
    </row>
    <row r="218" spans="1:7" x14ac:dyDescent="0.25">
      <c r="A218" s="18">
        <f>'AFORO-Boy.-Calle 69B'!C652</f>
        <v>1345</v>
      </c>
      <c r="B218" s="14">
        <f>'AFORO-Boy.-Calle 69B'!D652</f>
        <v>1400</v>
      </c>
      <c r="C218" s="25" t="str">
        <f>'AFORO-Boy.-Calle 69B'!F652</f>
        <v>9(1)</v>
      </c>
      <c r="D218" s="25">
        <f>'AFORO-Boy.-Calle 69B'!G652</f>
        <v>38</v>
      </c>
      <c r="E218" s="25">
        <f>'AFORO-Boy.-Calle 69B'!H652</f>
        <v>1</v>
      </c>
      <c r="F218" s="25">
        <f>'AFORO-Boy.-Calle 69B'!I652</f>
        <v>9</v>
      </c>
      <c r="G218" s="26">
        <f>'AFORO-Boy.-Calle 69B'!J652</f>
        <v>4</v>
      </c>
    </row>
    <row r="219" spans="1:7" x14ac:dyDescent="0.25">
      <c r="A219" s="18">
        <f>'AFORO-Boy.-Calle 69B'!C653</f>
        <v>1400</v>
      </c>
      <c r="B219" s="14">
        <f>'AFORO-Boy.-Calle 69B'!D653</f>
        <v>1415</v>
      </c>
      <c r="C219" s="25" t="str">
        <f>'AFORO-Boy.-Calle 69B'!F653</f>
        <v>9(1)</v>
      </c>
      <c r="D219" s="25">
        <f>'AFORO-Boy.-Calle 69B'!G653</f>
        <v>32</v>
      </c>
      <c r="E219" s="25">
        <f>'AFORO-Boy.-Calle 69B'!H653</f>
        <v>2</v>
      </c>
      <c r="F219" s="25">
        <f>'AFORO-Boy.-Calle 69B'!I653</f>
        <v>4</v>
      </c>
      <c r="G219" s="26">
        <f>'AFORO-Boy.-Calle 69B'!J653</f>
        <v>4</v>
      </c>
    </row>
    <row r="220" spans="1:7" x14ac:dyDescent="0.25">
      <c r="A220" s="18">
        <f>'AFORO-Boy.-Calle 69B'!C654</f>
        <v>1415</v>
      </c>
      <c r="B220" s="14">
        <f>'AFORO-Boy.-Calle 69B'!D654</f>
        <v>1430</v>
      </c>
      <c r="C220" s="25" t="str">
        <f>'AFORO-Boy.-Calle 69B'!F654</f>
        <v>9(1)</v>
      </c>
      <c r="D220" s="25">
        <f>'AFORO-Boy.-Calle 69B'!G654</f>
        <v>48</v>
      </c>
      <c r="E220" s="25">
        <f>'AFORO-Boy.-Calle 69B'!H654</f>
        <v>1</v>
      </c>
      <c r="F220" s="25">
        <f>'AFORO-Boy.-Calle 69B'!I654</f>
        <v>6</v>
      </c>
      <c r="G220" s="26">
        <f>'AFORO-Boy.-Calle 69B'!J654</f>
        <v>4</v>
      </c>
    </row>
    <row r="221" spans="1:7" x14ac:dyDescent="0.25">
      <c r="A221" s="18">
        <f>'AFORO-Boy.-Calle 69B'!C655</f>
        <v>1430</v>
      </c>
      <c r="B221" s="14">
        <f>'AFORO-Boy.-Calle 69B'!D655</f>
        <v>1445</v>
      </c>
      <c r="C221" s="25" t="str">
        <f>'AFORO-Boy.-Calle 69B'!F655</f>
        <v>9(1)</v>
      </c>
      <c r="D221" s="25">
        <f>'AFORO-Boy.-Calle 69B'!G655</f>
        <v>22</v>
      </c>
      <c r="E221" s="25">
        <f>'AFORO-Boy.-Calle 69B'!H655</f>
        <v>1</v>
      </c>
      <c r="F221" s="25">
        <f>'AFORO-Boy.-Calle 69B'!I655</f>
        <v>1</v>
      </c>
      <c r="G221" s="26">
        <f>'AFORO-Boy.-Calle 69B'!J655</f>
        <v>6</v>
      </c>
    </row>
    <row r="222" spans="1:7" x14ac:dyDescent="0.25">
      <c r="A222" s="18">
        <f>'AFORO-Boy.-Calle 69B'!C656</f>
        <v>1445</v>
      </c>
      <c r="B222" s="14">
        <f>'AFORO-Boy.-Calle 69B'!D656</f>
        <v>1500</v>
      </c>
      <c r="C222" s="25" t="str">
        <f>'AFORO-Boy.-Calle 69B'!F656</f>
        <v>9(1)</v>
      </c>
      <c r="D222" s="25">
        <f>'AFORO-Boy.-Calle 69B'!G656</f>
        <v>43</v>
      </c>
      <c r="E222" s="25">
        <f>'AFORO-Boy.-Calle 69B'!H656</f>
        <v>2</v>
      </c>
      <c r="F222" s="25">
        <f>'AFORO-Boy.-Calle 69B'!I656</f>
        <v>9</v>
      </c>
      <c r="G222" s="26">
        <f>'AFORO-Boy.-Calle 69B'!J656</f>
        <v>9</v>
      </c>
    </row>
    <row r="223" spans="1:7" x14ac:dyDescent="0.25">
      <c r="A223" s="18">
        <f>'AFORO-Boy.-Calle 69B'!C657</f>
        <v>1500</v>
      </c>
      <c r="B223" s="14">
        <f>'AFORO-Boy.-Calle 69B'!D657</f>
        <v>1515</v>
      </c>
      <c r="C223" s="25" t="str">
        <f>'AFORO-Boy.-Calle 69B'!F657</f>
        <v>9(1)</v>
      </c>
      <c r="D223" s="25">
        <f>'AFORO-Boy.-Calle 69B'!G657</f>
        <v>27</v>
      </c>
      <c r="E223" s="25">
        <f>'AFORO-Boy.-Calle 69B'!H657</f>
        <v>1</v>
      </c>
      <c r="F223" s="25">
        <f>'AFORO-Boy.-Calle 69B'!I657</f>
        <v>12</v>
      </c>
      <c r="G223" s="26">
        <f>'AFORO-Boy.-Calle 69B'!J657</f>
        <v>2</v>
      </c>
    </row>
    <row r="224" spans="1:7" x14ac:dyDescent="0.25">
      <c r="A224" s="18">
        <f>'AFORO-Boy.-Calle 69B'!C658</f>
        <v>1515</v>
      </c>
      <c r="B224" s="14">
        <f>'AFORO-Boy.-Calle 69B'!D658</f>
        <v>1530</v>
      </c>
      <c r="C224" s="25" t="str">
        <f>'AFORO-Boy.-Calle 69B'!F658</f>
        <v>9(1)</v>
      </c>
      <c r="D224" s="25">
        <f>'AFORO-Boy.-Calle 69B'!G658</f>
        <v>44</v>
      </c>
      <c r="E224" s="25">
        <f>'AFORO-Boy.-Calle 69B'!H658</f>
        <v>0</v>
      </c>
      <c r="F224" s="25">
        <f>'AFORO-Boy.-Calle 69B'!I658</f>
        <v>10</v>
      </c>
      <c r="G224" s="26">
        <f>'AFORO-Boy.-Calle 69B'!J658</f>
        <v>5</v>
      </c>
    </row>
    <row r="225" spans="1:7" x14ac:dyDescent="0.25">
      <c r="A225" s="18">
        <f>'AFORO-Boy.-Calle 69B'!C659</f>
        <v>1530</v>
      </c>
      <c r="B225" s="14">
        <f>'AFORO-Boy.-Calle 69B'!D659</f>
        <v>1545</v>
      </c>
      <c r="C225" s="25" t="str">
        <f>'AFORO-Boy.-Calle 69B'!F659</f>
        <v>9(1)</v>
      </c>
      <c r="D225" s="25">
        <f>'AFORO-Boy.-Calle 69B'!G659</f>
        <v>33</v>
      </c>
      <c r="E225" s="25">
        <f>'AFORO-Boy.-Calle 69B'!H659</f>
        <v>1</v>
      </c>
      <c r="F225" s="25">
        <f>'AFORO-Boy.-Calle 69B'!I659</f>
        <v>6</v>
      </c>
      <c r="G225" s="26">
        <f>'AFORO-Boy.-Calle 69B'!J659</f>
        <v>2</v>
      </c>
    </row>
    <row r="226" spans="1:7" x14ac:dyDescent="0.25">
      <c r="A226" s="18">
        <f>'AFORO-Boy.-Calle 69B'!C660</f>
        <v>1545</v>
      </c>
      <c r="B226" s="14">
        <f>'AFORO-Boy.-Calle 69B'!D660</f>
        <v>1600</v>
      </c>
      <c r="C226" s="25" t="str">
        <f>'AFORO-Boy.-Calle 69B'!F660</f>
        <v>9(1)</v>
      </c>
      <c r="D226" s="25">
        <f>'AFORO-Boy.-Calle 69B'!G660</f>
        <v>51</v>
      </c>
      <c r="E226" s="25">
        <f>'AFORO-Boy.-Calle 69B'!H660</f>
        <v>1</v>
      </c>
      <c r="F226" s="25">
        <f>'AFORO-Boy.-Calle 69B'!I660</f>
        <v>7</v>
      </c>
      <c r="G226" s="26">
        <f>'AFORO-Boy.-Calle 69B'!J660</f>
        <v>5</v>
      </c>
    </row>
    <row r="227" spans="1:7" x14ac:dyDescent="0.25">
      <c r="A227" s="18">
        <f>'AFORO-Boy.-Calle 69B'!C661</f>
        <v>1600</v>
      </c>
      <c r="B227" s="14">
        <f>'AFORO-Boy.-Calle 69B'!D661</f>
        <v>1615</v>
      </c>
      <c r="C227" s="25" t="str">
        <f>'AFORO-Boy.-Calle 69B'!F661</f>
        <v>9(1)</v>
      </c>
      <c r="D227" s="25">
        <f>'AFORO-Boy.-Calle 69B'!G661</f>
        <v>49</v>
      </c>
      <c r="E227" s="25">
        <f>'AFORO-Boy.-Calle 69B'!H661</f>
        <v>3</v>
      </c>
      <c r="F227" s="25">
        <f>'AFORO-Boy.-Calle 69B'!I661</f>
        <v>5</v>
      </c>
      <c r="G227" s="26">
        <f>'AFORO-Boy.-Calle 69B'!J661</f>
        <v>11</v>
      </c>
    </row>
    <row r="228" spans="1:7" x14ac:dyDescent="0.25">
      <c r="A228" s="18">
        <f>'AFORO-Boy.-Calle 69B'!C662</f>
        <v>1615</v>
      </c>
      <c r="B228" s="14">
        <f>'AFORO-Boy.-Calle 69B'!D662</f>
        <v>1630</v>
      </c>
      <c r="C228" s="25" t="str">
        <f>'AFORO-Boy.-Calle 69B'!F662</f>
        <v>9(1)</v>
      </c>
      <c r="D228" s="25">
        <f>'AFORO-Boy.-Calle 69B'!G662</f>
        <v>28</v>
      </c>
      <c r="E228" s="25">
        <f>'AFORO-Boy.-Calle 69B'!H662</f>
        <v>2</v>
      </c>
      <c r="F228" s="25">
        <f>'AFORO-Boy.-Calle 69B'!I662</f>
        <v>5</v>
      </c>
      <c r="G228" s="26">
        <f>'AFORO-Boy.-Calle 69B'!J662</f>
        <v>2</v>
      </c>
    </row>
    <row r="229" spans="1:7" x14ac:dyDescent="0.25">
      <c r="A229" s="18">
        <f>'AFORO-Boy.-Calle 69B'!C663</f>
        <v>1630</v>
      </c>
      <c r="B229" s="14">
        <f>'AFORO-Boy.-Calle 69B'!D663</f>
        <v>1645</v>
      </c>
      <c r="C229" s="25" t="str">
        <f>'AFORO-Boy.-Calle 69B'!F663</f>
        <v>9(1)</v>
      </c>
      <c r="D229" s="25">
        <f>'AFORO-Boy.-Calle 69B'!G663</f>
        <v>28</v>
      </c>
      <c r="E229" s="25">
        <f>'AFORO-Boy.-Calle 69B'!H663</f>
        <v>4</v>
      </c>
      <c r="F229" s="25">
        <f>'AFORO-Boy.-Calle 69B'!I663</f>
        <v>15</v>
      </c>
      <c r="G229" s="26">
        <f>'AFORO-Boy.-Calle 69B'!J663</f>
        <v>11</v>
      </c>
    </row>
    <row r="230" spans="1:7" x14ac:dyDescent="0.25">
      <c r="A230" s="18">
        <f>'AFORO-Boy.-Calle 69B'!C664</f>
        <v>1645</v>
      </c>
      <c r="B230" s="14">
        <f>'AFORO-Boy.-Calle 69B'!D664</f>
        <v>1700</v>
      </c>
      <c r="C230" s="25" t="str">
        <f>'AFORO-Boy.-Calle 69B'!F664</f>
        <v>9(1)</v>
      </c>
      <c r="D230" s="25">
        <f>'AFORO-Boy.-Calle 69B'!G664</f>
        <v>37</v>
      </c>
      <c r="E230" s="25">
        <f>'AFORO-Boy.-Calle 69B'!H664</f>
        <v>3</v>
      </c>
      <c r="F230" s="25">
        <f>'AFORO-Boy.-Calle 69B'!I664</f>
        <v>3</v>
      </c>
      <c r="G230" s="26">
        <f>'AFORO-Boy.-Calle 69B'!J664</f>
        <v>9</v>
      </c>
    </row>
    <row r="231" spans="1:7" x14ac:dyDescent="0.25">
      <c r="A231" s="18">
        <f>'AFORO-Boy.-Calle 69B'!C665</f>
        <v>1700</v>
      </c>
      <c r="B231" s="14">
        <f>'AFORO-Boy.-Calle 69B'!D665</f>
        <v>1715</v>
      </c>
      <c r="C231" s="25" t="str">
        <f>'AFORO-Boy.-Calle 69B'!F665</f>
        <v>9(1)</v>
      </c>
      <c r="D231" s="25">
        <f>'AFORO-Boy.-Calle 69B'!G665</f>
        <v>39</v>
      </c>
      <c r="E231" s="25">
        <f>'AFORO-Boy.-Calle 69B'!H665</f>
        <v>1</v>
      </c>
      <c r="F231" s="25">
        <f>'AFORO-Boy.-Calle 69B'!I665</f>
        <v>4</v>
      </c>
      <c r="G231" s="26">
        <f>'AFORO-Boy.-Calle 69B'!J665</f>
        <v>13</v>
      </c>
    </row>
    <row r="232" spans="1:7" x14ac:dyDescent="0.25">
      <c r="A232" s="18">
        <f>'AFORO-Boy.-Calle 69B'!C666</f>
        <v>1715</v>
      </c>
      <c r="B232" s="14">
        <f>'AFORO-Boy.-Calle 69B'!D666</f>
        <v>1730</v>
      </c>
      <c r="C232" s="25" t="str">
        <f>'AFORO-Boy.-Calle 69B'!F666</f>
        <v>9(1)</v>
      </c>
      <c r="D232" s="25">
        <f>'AFORO-Boy.-Calle 69B'!G666</f>
        <v>32</v>
      </c>
      <c r="E232" s="25">
        <f>'AFORO-Boy.-Calle 69B'!H666</f>
        <v>1</v>
      </c>
      <c r="F232" s="25">
        <f>'AFORO-Boy.-Calle 69B'!I666</f>
        <v>6</v>
      </c>
      <c r="G232" s="26">
        <f>'AFORO-Boy.-Calle 69B'!J666</f>
        <v>9</v>
      </c>
    </row>
    <row r="233" spans="1:7" x14ac:dyDescent="0.25">
      <c r="A233" s="18">
        <f>'AFORO-Boy.-Calle 69B'!C667</f>
        <v>1730</v>
      </c>
      <c r="B233" s="14">
        <f>'AFORO-Boy.-Calle 69B'!D667</f>
        <v>1745</v>
      </c>
      <c r="C233" s="25" t="str">
        <f>'AFORO-Boy.-Calle 69B'!F667</f>
        <v>9(1)</v>
      </c>
      <c r="D233" s="25">
        <f>'AFORO-Boy.-Calle 69B'!G667</f>
        <v>37</v>
      </c>
      <c r="E233" s="25">
        <f>'AFORO-Boy.-Calle 69B'!H667</f>
        <v>3</v>
      </c>
      <c r="F233" s="25">
        <f>'AFORO-Boy.-Calle 69B'!I667</f>
        <v>3</v>
      </c>
      <c r="G233" s="26">
        <f>'AFORO-Boy.-Calle 69B'!J667</f>
        <v>11</v>
      </c>
    </row>
    <row r="234" spans="1:7" x14ac:dyDescent="0.25">
      <c r="A234" s="18">
        <f>'AFORO-Boy.-Calle 69B'!C668</f>
        <v>1745</v>
      </c>
      <c r="B234" s="14">
        <f>'AFORO-Boy.-Calle 69B'!D668</f>
        <v>1800</v>
      </c>
      <c r="C234" s="25" t="str">
        <f>'AFORO-Boy.-Calle 69B'!F668</f>
        <v>9(1)</v>
      </c>
      <c r="D234" s="25">
        <f>'AFORO-Boy.-Calle 69B'!G668</f>
        <v>51</v>
      </c>
      <c r="E234" s="25">
        <f>'AFORO-Boy.-Calle 69B'!H668</f>
        <v>2</v>
      </c>
      <c r="F234" s="25">
        <f>'AFORO-Boy.-Calle 69B'!I668</f>
        <v>7</v>
      </c>
      <c r="G234" s="26">
        <f>'AFORO-Boy.-Calle 69B'!J668</f>
        <v>11</v>
      </c>
    </row>
    <row r="235" spans="1:7" x14ac:dyDescent="0.25">
      <c r="A235" s="18">
        <f>'AFORO-Boy.-Calle 69B'!C669</f>
        <v>1800</v>
      </c>
      <c r="B235" s="14">
        <f>'AFORO-Boy.-Calle 69B'!D669</f>
        <v>1815</v>
      </c>
      <c r="C235" s="25" t="str">
        <f>'AFORO-Boy.-Calle 69B'!F669</f>
        <v>9(1)</v>
      </c>
      <c r="D235" s="25">
        <f>'AFORO-Boy.-Calle 69B'!G669</f>
        <v>46</v>
      </c>
      <c r="E235" s="25">
        <f>'AFORO-Boy.-Calle 69B'!H669</f>
        <v>2</v>
      </c>
      <c r="F235" s="25">
        <f>'AFORO-Boy.-Calle 69B'!I669</f>
        <v>2</v>
      </c>
      <c r="G235" s="26">
        <f>'AFORO-Boy.-Calle 69B'!J669</f>
        <v>11</v>
      </c>
    </row>
    <row r="236" spans="1:7" x14ac:dyDescent="0.25">
      <c r="A236" s="18">
        <f>'AFORO-Boy.-Calle 69B'!C670</f>
        <v>1815</v>
      </c>
      <c r="B236" s="14">
        <f>'AFORO-Boy.-Calle 69B'!D670</f>
        <v>1830</v>
      </c>
      <c r="C236" s="25" t="str">
        <f>'AFORO-Boy.-Calle 69B'!F670</f>
        <v>9(1)</v>
      </c>
      <c r="D236" s="25">
        <f>'AFORO-Boy.-Calle 69B'!G670</f>
        <v>48</v>
      </c>
      <c r="E236" s="25">
        <f>'AFORO-Boy.-Calle 69B'!H670</f>
        <v>2</v>
      </c>
      <c r="F236" s="25">
        <f>'AFORO-Boy.-Calle 69B'!I670</f>
        <v>5</v>
      </c>
      <c r="G236" s="26">
        <f>'AFORO-Boy.-Calle 69B'!J670</f>
        <v>10</v>
      </c>
    </row>
    <row r="237" spans="1:7" x14ac:dyDescent="0.25">
      <c r="A237" s="18">
        <f>'AFORO-Boy.-Calle 69B'!C671</f>
        <v>1830</v>
      </c>
      <c r="B237" s="14">
        <f>'AFORO-Boy.-Calle 69B'!D671</f>
        <v>1845</v>
      </c>
      <c r="C237" s="25" t="str">
        <f>'AFORO-Boy.-Calle 69B'!F671</f>
        <v>9(1)</v>
      </c>
      <c r="D237" s="25">
        <f>'AFORO-Boy.-Calle 69B'!G671</f>
        <v>41</v>
      </c>
      <c r="E237" s="25">
        <f>'AFORO-Boy.-Calle 69B'!H671</f>
        <v>1</v>
      </c>
      <c r="F237" s="25">
        <f>'AFORO-Boy.-Calle 69B'!I671</f>
        <v>2</v>
      </c>
      <c r="G237" s="26">
        <f>'AFORO-Boy.-Calle 69B'!J671</f>
        <v>16</v>
      </c>
    </row>
    <row r="238" spans="1:7" x14ac:dyDescent="0.25">
      <c r="A238" s="18">
        <f>'AFORO-Boy.-Calle 69B'!C672</f>
        <v>1845</v>
      </c>
      <c r="B238" s="14">
        <f>'AFORO-Boy.-Calle 69B'!D672</f>
        <v>1900</v>
      </c>
      <c r="C238" s="25" t="str">
        <f>'AFORO-Boy.-Calle 69B'!F672</f>
        <v>9(1)</v>
      </c>
      <c r="D238" s="25">
        <f>'AFORO-Boy.-Calle 69B'!G672</f>
        <v>37</v>
      </c>
      <c r="E238" s="25">
        <f>'AFORO-Boy.-Calle 69B'!H672</f>
        <v>2</v>
      </c>
      <c r="F238" s="25">
        <f>'AFORO-Boy.-Calle 69B'!I672</f>
        <v>2</v>
      </c>
      <c r="G238" s="26">
        <f>'AFORO-Boy.-Calle 69B'!J672</f>
        <v>26</v>
      </c>
    </row>
    <row r="239" spans="1:7" x14ac:dyDescent="0.25">
      <c r="A239" s="18">
        <f>'AFORO-Boy.-Calle 69B'!C673</f>
        <v>1900</v>
      </c>
      <c r="B239" s="14">
        <f>'AFORO-Boy.-Calle 69B'!D673</f>
        <v>1915</v>
      </c>
      <c r="C239" s="25" t="str">
        <f>'AFORO-Boy.-Calle 69B'!F673</f>
        <v>9(1)</v>
      </c>
      <c r="D239" s="25">
        <f>'AFORO-Boy.-Calle 69B'!G673</f>
        <v>50</v>
      </c>
      <c r="E239" s="25">
        <f>'AFORO-Boy.-Calle 69B'!H673</f>
        <v>1</v>
      </c>
      <c r="F239" s="25">
        <f>'AFORO-Boy.-Calle 69B'!I673</f>
        <v>2</v>
      </c>
      <c r="G239" s="26">
        <f>'AFORO-Boy.-Calle 69B'!J673</f>
        <v>18</v>
      </c>
    </row>
    <row r="240" spans="1:7" x14ac:dyDescent="0.25">
      <c r="A240" s="18">
        <f>'AFORO-Boy.-Calle 69B'!C674</f>
        <v>1915</v>
      </c>
      <c r="B240" s="14">
        <f>'AFORO-Boy.-Calle 69B'!D674</f>
        <v>1930</v>
      </c>
      <c r="C240" s="25" t="str">
        <f>'AFORO-Boy.-Calle 69B'!F674</f>
        <v>9(1)</v>
      </c>
      <c r="D240" s="25">
        <f>'AFORO-Boy.-Calle 69B'!G674</f>
        <v>41</v>
      </c>
      <c r="E240" s="25">
        <f>'AFORO-Boy.-Calle 69B'!H674</f>
        <v>4</v>
      </c>
      <c r="F240" s="25">
        <f>'AFORO-Boy.-Calle 69B'!I674</f>
        <v>1</v>
      </c>
      <c r="G240" s="26">
        <f>'AFORO-Boy.-Calle 69B'!J674</f>
        <v>13</v>
      </c>
    </row>
    <row r="241" spans="1:7" x14ac:dyDescent="0.25">
      <c r="A241" s="18">
        <f>'AFORO-Boy.-Calle 69B'!C675</f>
        <v>1930</v>
      </c>
      <c r="B241" s="14">
        <f>'AFORO-Boy.-Calle 69B'!D675</f>
        <v>1945</v>
      </c>
      <c r="C241" s="25" t="str">
        <f>'AFORO-Boy.-Calle 69B'!F675</f>
        <v>9(1)</v>
      </c>
      <c r="D241" s="25">
        <f>'AFORO-Boy.-Calle 69B'!G675</f>
        <v>44</v>
      </c>
      <c r="E241" s="25">
        <f>'AFORO-Boy.-Calle 69B'!H675</f>
        <v>1</v>
      </c>
      <c r="F241" s="25">
        <f>'AFORO-Boy.-Calle 69B'!I675</f>
        <v>1</v>
      </c>
      <c r="G241" s="26">
        <f>'AFORO-Boy.-Calle 69B'!J675</f>
        <v>12</v>
      </c>
    </row>
    <row r="242" spans="1:7" x14ac:dyDescent="0.25">
      <c r="A242" s="18">
        <f>'AFORO-Boy.-Calle 69B'!C676</f>
        <v>1945</v>
      </c>
      <c r="B242" s="14">
        <f>'AFORO-Boy.-Calle 69B'!D676</f>
        <v>2000</v>
      </c>
      <c r="C242" s="25" t="str">
        <f>'AFORO-Boy.-Calle 69B'!F676</f>
        <v>9(1)</v>
      </c>
      <c r="D242" s="25">
        <f>'AFORO-Boy.-Calle 69B'!G676</f>
        <v>39</v>
      </c>
      <c r="E242" s="25">
        <f>'AFORO-Boy.-Calle 69B'!H676</f>
        <v>1</v>
      </c>
      <c r="F242" s="25">
        <f>'AFORO-Boy.-Calle 69B'!I676</f>
        <v>3</v>
      </c>
      <c r="G242" s="26">
        <f>'AFORO-Boy.-Calle 69B'!J676</f>
        <v>8</v>
      </c>
    </row>
    <row r="243" spans="1:7" x14ac:dyDescent="0.25">
      <c r="A243" s="18">
        <f>'AFORO-Boy.-Calle 69B'!C857</f>
        <v>500</v>
      </c>
      <c r="B243" s="14">
        <f>'AFORO-Boy.-Calle 69B'!D677</f>
        <v>515</v>
      </c>
      <c r="C243" s="25" t="str">
        <f>'AFORO-Boy.-Calle 69B'!F857</f>
        <v>10(1)</v>
      </c>
      <c r="D243" s="25">
        <f>'AFORO-Boy.-Calle 69B'!G677</f>
        <v>0</v>
      </c>
      <c r="E243" s="25">
        <f>'AFORO-Boy.-Calle 69B'!H677</f>
        <v>0</v>
      </c>
      <c r="F243" s="25">
        <f>'AFORO-Boy.-Calle 69B'!I677</f>
        <v>0</v>
      </c>
      <c r="G243" s="26">
        <f>'AFORO-Boy.-Calle 69B'!J677</f>
        <v>0</v>
      </c>
    </row>
    <row r="244" spans="1:7" x14ac:dyDescent="0.25">
      <c r="A244" s="18">
        <f>'AFORO-Boy.-Calle 69B'!C858</f>
        <v>515</v>
      </c>
      <c r="B244" s="14">
        <f>'AFORO-Boy.-Calle 69B'!D678</f>
        <v>530</v>
      </c>
      <c r="C244" s="25" t="str">
        <f>'AFORO-Boy.-Calle 69B'!F858</f>
        <v>10(1)</v>
      </c>
      <c r="D244" s="25">
        <f>'AFORO-Boy.-Calle 69B'!G678</f>
        <v>0</v>
      </c>
      <c r="E244" s="25">
        <f>'AFORO-Boy.-Calle 69B'!H678</f>
        <v>0</v>
      </c>
      <c r="F244" s="25">
        <f>'AFORO-Boy.-Calle 69B'!I678</f>
        <v>0</v>
      </c>
      <c r="G244" s="26">
        <f>'AFORO-Boy.-Calle 69B'!J678</f>
        <v>0</v>
      </c>
    </row>
    <row r="245" spans="1:7" x14ac:dyDescent="0.25">
      <c r="A245" s="18">
        <f>'AFORO-Boy.-Calle 69B'!C859</f>
        <v>530</v>
      </c>
      <c r="B245" s="14">
        <f>'AFORO-Boy.-Calle 69B'!D679</f>
        <v>545</v>
      </c>
      <c r="C245" s="25" t="str">
        <f>'AFORO-Boy.-Calle 69B'!F859</f>
        <v>10(1)</v>
      </c>
      <c r="D245" s="25">
        <f>'AFORO-Boy.-Calle 69B'!G679</f>
        <v>0</v>
      </c>
      <c r="E245" s="25">
        <f>'AFORO-Boy.-Calle 69B'!H679</f>
        <v>0</v>
      </c>
      <c r="F245" s="25">
        <f>'AFORO-Boy.-Calle 69B'!I679</f>
        <v>0</v>
      </c>
      <c r="G245" s="26">
        <f>'AFORO-Boy.-Calle 69B'!J679</f>
        <v>0</v>
      </c>
    </row>
    <row r="246" spans="1:7" x14ac:dyDescent="0.25">
      <c r="A246" s="18">
        <f>'AFORO-Boy.-Calle 69B'!C860</f>
        <v>545</v>
      </c>
      <c r="B246" s="14">
        <f>'AFORO-Boy.-Calle 69B'!D680</f>
        <v>600</v>
      </c>
      <c r="C246" s="25" t="str">
        <f>'AFORO-Boy.-Calle 69B'!F860</f>
        <v>10(1)</v>
      </c>
      <c r="D246" s="25">
        <f>'AFORO-Boy.-Calle 69B'!G680</f>
        <v>0</v>
      </c>
      <c r="E246" s="25">
        <f>'AFORO-Boy.-Calle 69B'!H680</f>
        <v>0</v>
      </c>
      <c r="F246" s="25">
        <f>'AFORO-Boy.-Calle 69B'!I680</f>
        <v>0</v>
      </c>
      <c r="G246" s="26">
        <f>'AFORO-Boy.-Calle 69B'!J680</f>
        <v>0</v>
      </c>
    </row>
    <row r="247" spans="1:7" x14ac:dyDescent="0.25">
      <c r="A247" s="18">
        <f>'AFORO-Boy.-Calle 69B'!C861</f>
        <v>600</v>
      </c>
      <c r="B247" s="14">
        <f>'AFORO-Boy.-Calle 69B'!D681</f>
        <v>615</v>
      </c>
      <c r="C247" s="25" t="str">
        <f>'AFORO-Boy.-Calle 69B'!F861</f>
        <v>10(1)</v>
      </c>
      <c r="D247" s="25">
        <f>'AFORO-Boy.-Calle 69B'!G681</f>
        <v>3</v>
      </c>
      <c r="E247" s="25">
        <f>'AFORO-Boy.-Calle 69B'!H681</f>
        <v>3</v>
      </c>
      <c r="F247" s="25">
        <f>'AFORO-Boy.-Calle 69B'!I681</f>
        <v>0</v>
      </c>
      <c r="G247" s="26">
        <f>'AFORO-Boy.-Calle 69B'!J681</f>
        <v>7</v>
      </c>
    </row>
    <row r="248" spans="1:7" x14ac:dyDescent="0.25">
      <c r="A248" s="18">
        <f>'AFORO-Boy.-Calle 69B'!C862</f>
        <v>615</v>
      </c>
      <c r="B248" s="14">
        <f>'AFORO-Boy.-Calle 69B'!D682</f>
        <v>630</v>
      </c>
      <c r="C248" s="25" t="str">
        <f>'AFORO-Boy.-Calle 69B'!F862</f>
        <v>10(1)</v>
      </c>
      <c r="D248" s="25">
        <f>'AFORO-Boy.-Calle 69B'!G682</f>
        <v>3</v>
      </c>
      <c r="E248" s="25">
        <f>'AFORO-Boy.-Calle 69B'!H682</f>
        <v>3</v>
      </c>
      <c r="F248" s="25">
        <f>'AFORO-Boy.-Calle 69B'!I682</f>
        <v>1</v>
      </c>
      <c r="G248" s="26">
        <f>'AFORO-Boy.-Calle 69B'!J682</f>
        <v>8</v>
      </c>
    </row>
    <row r="249" spans="1:7" x14ac:dyDescent="0.25">
      <c r="A249" s="18">
        <f>'AFORO-Boy.-Calle 69B'!C863</f>
        <v>630</v>
      </c>
      <c r="B249" s="14">
        <f>'AFORO-Boy.-Calle 69B'!D683</f>
        <v>645</v>
      </c>
      <c r="C249" s="25" t="str">
        <f>'AFORO-Boy.-Calle 69B'!F863</f>
        <v>10(1)</v>
      </c>
      <c r="D249" s="25">
        <f>'AFORO-Boy.-Calle 69B'!G683</f>
        <v>2</v>
      </c>
      <c r="E249" s="25">
        <f>'AFORO-Boy.-Calle 69B'!H683</f>
        <v>4</v>
      </c>
      <c r="F249" s="25">
        <f>'AFORO-Boy.-Calle 69B'!I683</f>
        <v>0</v>
      </c>
      <c r="G249" s="26">
        <f>'AFORO-Boy.-Calle 69B'!J683</f>
        <v>9</v>
      </c>
    </row>
    <row r="250" spans="1:7" x14ac:dyDescent="0.25">
      <c r="A250" s="18">
        <f>'AFORO-Boy.-Calle 69B'!C864</f>
        <v>645</v>
      </c>
      <c r="B250" s="14">
        <f>'AFORO-Boy.-Calle 69B'!D684</f>
        <v>700</v>
      </c>
      <c r="C250" s="25" t="str">
        <f>'AFORO-Boy.-Calle 69B'!F864</f>
        <v>10(1)</v>
      </c>
      <c r="D250" s="25">
        <f>'AFORO-Boy.-Calle 69B'!G684</f>
        <v>3</v>
      </c>
      <c r="E250" s="25">
        <f>'AFORO-Boy.-Calle 69B'!H684</f>
        <v>3</v>
      </c>
      <c r="F250" s="25">
        <f>'AFORO-Boy.-Calle 69B'!I684</f>
        <v>1</v>
      </c>
      <c r="G250" s="26">
        <f>'AFORO-Boy.-Calle 69B'!J684</f>
        <v>11</v>
      </c>
    </row>
    <row r="251" spans="1:7" x14ac:dyDescent="0.25">
      <c r="A251" s="18">
        <f>'AFORO-Boy.-Calle 69B'!C865</f>
        <v>700</v>
      </c>
      <c r="B251" s="14">
        <f>'AFORO-Boy.-Calle 69B'!D685</f>
        <v>715</v>
      </c>
      <c r="C251" s="25" t="str">
        <f>'AFORO-Boy.-Calle 69B'!F865</f>
        <v>10(1)</v>
      </c>
      <c r="D251" s="25">
        <f>'AFORO-Boy.-Calle 69B'!G685</f>
        <v>8</v>
      </c>
      <c r="E251" s="25">
        <f>'AFORO-Boy.-Calle 69B'!H685</f>
        <v>8</v>
      </c>
      <c r="F251" s="25">
        <f>'AFORO-Boy.-Calle 69B'!I685</f>
        <v>4</v>
      </c>
      <c r="G251" s="26">
        <f>'AFORO-Boy.-Calle 69B'!J685</f>
        <v>4</v>
      </c>
    </row>
    <row r="252" spans="1:7" x14ac:dyDescent="0.25">
      <c r="A252" s="18">
        <f>'AFORO-Boy.-Calle 69B'!C866</f>
        <v>715</v>
      </c>
      <c r="B252" s="14">
        <f>'AFORO-Boy.-Calle 69B'!D686</f>
        <v>730</v>
      </c>
      <c r="C252" s="25" t="str">
        <f>'AFORO-Boy.-Calle 69B'!F866</f>
        <v>10(1)</v>
      </c>
      <c r="D252" s="25">
        <f>'AFORO-Boy.-Calle 69B'!G686</f>
        <v>9</v>
      </c>
      <c r="E252" s="25">
        <f>'AFORO-Boy.-Calle 69B'!H686</f>
        <v>5</v>
      </c>
      <c r="F252" s="25">
        <f>'AFORO-Boy.-Calle 69B'!I686</f>
        <v>3</v>
      </c>
      <c r="G252" s="26">
        <f>'AFORO-Boy.-Calle 69B'!J686</f>
        <v>14</v>
      </c>
    </row>
    <row r="253" spans="1:7" x14ac:dyDescent="0.25">
      <c r="A253" s="18">
        <f>'AFORO-Boy.-Calle 69B'!C867</f>
        <v>730</v>
      </c>
      <c r="B253" s="14">
        <f>'AFORO-Boy.-Calle 69B'!D687</f>
        <v>745</v>
      </c>
      <c r="C253" s="25" t="str">
        <f>'AFORO-Boy.-Calle 69B'!F867</f>
        <v>10(1)</v>
      </c>
      <c r="D253" s="25">
        <f>'AFORO-Boy.-Calle 69B'!G687</f>
        <v>14</v>
      </c>
      <c r="E253" s="25">
        <f>'AFORO-Boy.-Calle 69B'!H687</f>
        <v>4</v>
      </c>
      <c r="F253" s="25">
        <f>'AFORO-Boy.-Calle 69B'!I687</f>
        <v>4</v>
      </c>
      <c r="G253" s="26">
        <f>'AFORO-Boy.-Calle 69B'!J687</f>
        <v>2</v>
      </c>
    </row>
    <row r="254" spans="1:7" x14ac:dyDescent="0.25">
      <c r="A254" s="18">
        <f>'AFORO-Boy.-Calle 69B'!C868</f>
        <v>745</v>
      </c>
      <c r="B254" s="14">
        <f>'AFORO-Boy.-Calle 69B'!D688</f>
        <v>800</v>
      </c>
      <c r="C254" s="25" t="str">
        <f>'AFORO-Boy.-Calle 69B'!F868</f>
        <v>10(1)</v>
      </c>
      <c r="D254" s="25">
        <f>'AFORO-Boy.-Calle 69B'!G688</f>
        <v>4</v>
      </c>
      <c r="E254" s="25">
        <f>'AFORO-Boy.-Calle 69B'!H688</f>
        <v>1</v>
      </c>
      <c r="F254" s="25">
        <f>'AFORO-Boy.-Calle 69B'!I688</f>
        <v>1</v>
      </c>
      <c r="G254" s="26">
        <f>'AFORO-Boy.-Calle 69B'!J688</f>
        <v>8</v>
      </c>
    </row>
    <row r="255" spans="1:7" x14ac:dyDescent="0.25">
      <c r="A255" s="18">
        <f>'AFORO-Boy.-Calle 69B'!C869</f>
        <v>800</v>
      </c>
      <c r="B255" s="14">
        <f>'AFORO-Boy.-Calle 69B'!D689</f>
        <v>815</v>
      </c>
      <c r="C255" s="25" t="str">
        <f>'AFORO-Boy.-Calle 69B'!F869</f>
        <v>10(1)</v>
      </c>
      <c r="D255" s="25">
        <f>'AFORO-Boy.-Calle 69B'!G689</f>
        <v>16</v>
      </c>
      <c r="E255" s="25">
        <f>'AFORO-Boy.-Calle 69B'!H689</f>
        <v>3</v>
      </c>
      <c r="F255" s="25">
        <f>'AFORO-Boy.-Calle 69B'!I689</f>
        <v>3</v>
      </c>
      <c r="G255" s="26">
        <f>'AFORO-Boy.-Calle 69B'!J689</f>
        <v>13</v>
      </c>
    </row>
    <row r="256" spans="1:7" x14ac:dyDescent="0.25">
      <c r="A256" s="18">
        <f>'AFORO-Boy.-Calle 69B'!C870</f>
        <v>815</v>
      </c>
      <c r="B256" s="14">
        <f>'AFORO-Boy.-Calle 69B'!D690</f>
        <v>830</v>
      </c>
      <c r="C256" s="25" t="str">
        <f>'AFORO-Boy.-Calle 69B'!F870</f>
        <v>10(1)</v>
      </c>
      <c r="D256" s="25">
        <f>'AFORO-Boy.-Calle 69B'!G690</f>
        <v>14</v>
      </c>
      <c r="E256" s="25">
        <f>'AFORO-Boy.-Calle 69B'!H690</f>
        <v>1</v>
      </c>
      <c r="F256" s="25">
        <f>'AFORO-Boy.-Calle 69B'!I690</f>
        <v>6</v>
      </c>
      <c r="G256" s="26">
        <f>'AFORO-Boy.-Calle 69B'!J690</f>
        <v>12</v>
      </c>
    </row>
    <row r="257" spans="1:7" x14ac:dyDescent="0.25">
      <c r="A257" s="18">
        <f>'AFORO-Boy.-Calle 69B'!C871</f>
        <v>830</v>
      </c>
      <c r="B257" s="14">
        <f>'AFORO-Boy.-Calle 69B'!D691</f>
        <v>845</v>
      </c>
      <c r="C257" s="25" t="str">
        <f>'AFORO-Boy.-Calle 69B'!F871</f>
        <v>10(1)</v>
      </c>
      <c r="D257" s="25">
        <f>'AFORO-Boy.-Calle 69B'!G691</f>
        <v>7</v>
      </c>
      <c r="E257" s="25">
        <f>'AFORO-Boy.-Calle 69B'!H691</f>
        <v>1</v>
      </c>
      <c r="F257" s="25">
        <f>'AFORO-Boy.-Calle 69B'!I691</f>
        <v>2</v>
      </c>
      <c r="G257" s="26">
        <f>'AFORO-Boy.-Calle 69B'!J691</f>
        <v>3</v>
      </c>
    </row>
    <row r="258" spans="1:7" x14ac:dyDescent="0.25">
      <c r="A258" s="18">
        <f>'AFORO-Boy.-Calle 69B'!C872</f>
        <v>845</v>
      </c>
      <c r="B258" s="14">
        <f>'AFORO-Boy.-Calle 69B'!D692</f>
        <v>900</v>
      </c>
      <c r="C258" s="25" t="str">
        <f>'AFORO-Boy.-Calle 69B'!F872</f>
        <v>10(1)</v>
      </c>
      <c r="D258" s="25">
        <f>'AFORO-Boy.-Calle 69B'!G692</f>
        <v>7</v>
      </c>
      <c r="E258" s="25">
        <f>'AFORO-Boy.-Calle 69B'!H692</f>
        <v>1</v>
      </c>
      <c r="F258" s="25">
        <f>'AFORO-Boy.-Calle 69B'!I692</f>
        <v>1</v>
      </c>
      <c r="G258" s="26">
        <f>'AFORO-Boy.-Calle 69B'!J692</f>
        <v>4</v>
      </c>
    </row>
    <row r="259" spans="1:7" x14ac:dyDescent="0.25">
      <c r="A259" s="18">
        <f>'AFORO-Boy.-Calle 69B'!C873</f>
        <v>900</v>
      </c>
      <c r="B259" s="14">
        <f>'AFORO-Boy.-Calle 69B'!D693</f>
        <v>915</v>
      </c>
      <c r="C259" s="25" t="str">
        <f>'AFORO-Boy.-Calle 69B'!F873</f>
        <v>10(1)</v>
      </c>
      <c r="D259" s="25">
        <f>'AFORO-Boy.-Calle 69B'!G693</f>
        <v>6</v>
      </c>
      <c r="E259" s="25">
        <f>'AFORO-Boy.-Calle 69B'!H693</f>
        <v>2</v>
      </c>
      <c r="F259" s="25">
        <f>'AFORO-Boy.-Calle 69B'!I693</f>
        <v>1</v>
      </c>
      <c r="G259" s="26">
        <f>'AFORO-Boy.-Calle 69B'!J693</f>
        <v>4</v>
      </c>
    </row>
    <row r="260" spans="1:7" x14ac:dyDescent="0.25">
      <c r="A260" s="18">
        <f>'AFORO-Boy.-Calle 69B'!C874</f>
        <v>915</v>
      </c>
      <c r="B260" s="14">
        <f>'AFORO-Boy.-Calle 69B'!D694</f>
        <v>930</v>
      </c>
      <c r="C260" s="25" t="str">
        <f>'AFORO-Boy.-Calle 69B'!F874</f>
        <v>10(1)</v>
      </c>
      <c r="D260" s="25">
        <f>'AFORO-Boy.-Calle 69B'!G694</f>
        <v>10</v>
      </c>
      <c r="E260" s="25">
        <f>'AFORO-Boy.-Calle 69B'!H694</f>
        <v>2</v>
      </c>
      <c r="F260" s="25">
        <f>'AFORO-Boy.-Calle 69B'!I694</f>
        <v>2</v>
      </c>
      <c r="G260" s="26">
        <f>'AFORO-Boy.-Calle 69B'!J694</f>
        <v>10</v>
      </c>
    </row>
    <row r="261" spans="1:7" x14ac:dyDescent="0.25">
      <c r="A261" s="18">
        <f>'AFORO-Boy.-Calle 69B'!C875</f>
        <v>930</v>
      </c>
      <c r="B261" s="14">
        <f>'AFORO-Boy.-Calle 69B'!D695</f>
        <v>945</v>
      </c>
      <c r="C261" s="25" t="str">
        <f>'AFORO-Boy.-Calle 69B'!F875</f>
        <v>10(1)</v>
      </c>
      <c r="D261" s="25">
        <f>'AFORO-Boy.-Calle 69B'!G695</f>
        <v>22</v>
      </c>
      <c r="E261" s="25">
        <f>'AFORO-Boy.-Calle 69B'!H695</f>
        <v>2</v>
      </c>
      <c r="F261" s="25">
        <f>'AFORO-Boy.-Calle 69B'!I695</f>
        <v>2</v>
      </c>
      <c r="G261" s="26">
        <f>'AFORO-Boy.-Calle 69B'!J695</f>
        <v>4</v>
      </c>
    </row>
    <row r="262" spans="1:7" x14ac:dyDescent="0.25">
      <c r="A262" s="18">
        <f>'AFORO-Boy.-Calle 69B'!C876</f>
        <v>945</v>
      </c>
      <c r="B262" s="14">
        <f>'AFORO-Boy.-Calle 69B'!D696</f>
        <v>1000</v>
      </c>
      <c r="C262" s="25" t="str">
        <f>'AFORO-Boy.-Calle 69B'!F876</f>
        <v>10(1)</v>
      </c>
      <c r="D262" s="25">
        <f>'AFORO-Boy.-Calle 69B'!G696</f>
        <v>5</v>
      </c>
      <c r="E262" s="25">
        <f>'AFORO-Boy.-Calle 69B'!H696</f>
        <v>1</v>
      </c>
      <c r="F262" s="25">
        <f>'AFORO-Boy.-Calle 69B'!I696</f>
        <v>2</v>
      </c>
      <c r="G262" s="26">
        <f>'AFORO-Boy.-Calle 69B'!J696</f>
        <v>2</v>
      </c>
    </row>
    <row r="263" spans="1:7" x14ac:dyDescent="0.25">
      <c r="A263" s="18">
        <f>'AFORO-Boy.-Calle 69B'!C877</f>
        <v>1000</v>
      </c>
      <c r="B263" s="14">
        <f>'AFORO-Boy.-Calle 69B'!D697</f>
        <v>1015</v>
      </c>
      <c r="C263" s="25" t="str">
        <f>'AFORO-Boy.-Calle 69B'!F877</f>
        <v>10(1)</v>
      </c>
      <c r="D263" s="25">
        <f>'AFORO-Boy.-Calle 69B'!G697</f>
        <v>10</v>
      </c>
      <c r="E263" s="25">
        <f>'AFORO-Boy.-Calle 69B'!H697</f>
        <v>2</v>
      </c>
      <c r="F263" s="25">
        <f>'AFORO-Boy.-Calle 69B'!I697</f>
        <v>3</v>
      </c>
      <c r="G263" s="26">
        <f>'AFORO-Boy.-Calle 69B'!J697</f>
        <v>8</v>
      </c>
    </row>
    <row r="264" spans="1:7" x14ac:dyDescent="0.25">
      <c r="A264" s="18">
        <f>'AFORO-Boy.-Calle 69B'!C878</f>
        <v>1015</v>
      </c>
      <c r="B264" s="14">
        <f>'AFORO-Boy.-Calle 69B'!D698</f>
        <v>1030</v>
      </c>
      <c r="C264" s="25" t="str">
        <f>'AFORO-Boy.-Calle 69B'!F878</f>
        <v>10(1)</v>
      </c>
      <c r="D264" s="25">
        <f>'AFORO-Boy.-Calle 69B'!G698</f>
        <v>10</v>
      </c>
      <c r="E264" s="25">
        <f>'AFORO-Boy.-Calle 69B'!H698</f>
        <v>2</v>
      </c>
      <c r="F264" s="25">
        <f>'AFORO-Boy.-Calle 69B'!I698</f>
        <v>5</v>
      </c>
      <c r="G264" s="26">
        <f>'AFORO-Boy.-Calle 69B'!J698</f>
        <v>5</v>
      </c>
    </row>
    <row r="265" spans="1:7" x14ac:dyDescent="0.25">
      <c r="A265" s="18">
        <f>'AFORO-Boy.-Calle 69B'!C879</f>
        <v>1030</v>
      </c>
      <c r="B265" s="14">
        <f>'AFORO-Boy.-Calle 69B'!D699</f>
        <v>1045</v>
      </c>
      <c r="C265" s="25" t="str">
        <f>'AFORO-Boy.-Calle 69B'!F879</f>
        <v>10(1)</v>
      </c>
      <c r="D265" s="25">
        <f>'AFORO-Boy.-Calle 69B'!G699</f>
        <v>24</v>
      </c>
      <c r="E265" s="25">
        <f>'AFORO-Boy.-Calle 69B'!H699</f>
        <v>2</v>
      </c>
      <c r="F265" s="25">
        <f>'AFORO-Boy.-Calle 69B'!I699</f>
        <v>9</v>
      </c>
      <c r="G265" s="26">
        <f>'AFORO-Boy.-Calle 69B'!J699</f>
        <v>3</v>
      </c>
    </row>
    <row r="266" spans="1:7" x14ac:dyDescent="0.25">
      <c r="A266" s="18">
        <f>'AFORO-Boy.-Calle 69B'!C880</f>
        <v>1045</v>
      </c>
      <c r="B266" s="14">
        <f>'AFORO-Boy.-Calle 69B'!D700</f>
        <v>1100</v>
      </c>
      <c r="C266" s="25" t="str">
        <f>'AFORO-Boy.-Calle 69B'!F880</f>
        <v>10(1)</v>
      </c>
      <c r="D266" s="25">
        <f>'AFORO-Boy.-Calle 69B'!G700</f>
        <v>29</v>
      </c>
      <c r="E266" s="25">
        <f>'AFORO-Boy.-Calle 69B'!H700</f>
        <v>1</v>
      </c>
      <c r="F266" s="25">
        <f>'AFORO-Boy.-Calle 69B'!I700</f>
        <v>3</v>
      </c>
      <c r="G266" s="26">
        <f>'AFORO-Boy.-Calle 69B'!J700</f>
        <v>5</v>
      </c>
    </row>
    <row r="267" spans="1:7" x14ac:dyDescent="0.25">
      <c r="A267" s="18">
        <f>'AFORO-Boy.-Calle 69B'!C881</f>
        <v>1100</v>
      </c>
      <c r="B267" s="14">
        <f>'AFORO-Boy.-Calle 69B'!D701</f>
        <v>1115</v>
      </c>
      <c r="C267" s="25" t="str">
        <f>'AFORO-Boy.-Calle 69B'!F881</f>
        <v>10(1)</v>
      </c>
      <c r="D267" s="25">
        <f>'AFORO-Boy.-Calle 69B'!G701</f>
        <v>11</v>
      </c>
      <c r="E267" s="25">
        <f>'AFORO-Boy.-Calle 69B'!H701</f>
        <v>1</v>
      </c>
      <c r="F267" s="25">
        <f>'AFORO-Boy.-Calle 69B'!I701</f>
        <v>2</v>
      </c>
      <c r="G267" s="26">
        <f>'AFORO-Boy.-Calle 69B'!J701</f>
        <v>2</v>
      </c>
    </row>
    <row r="268" spans="1:7" x14ac:dyDescent="0.25">
      <c r="A268" s="18">
        <f>'AFORO-Boy.-Calle 69B'!C882</f>
        <v>1115</v>
      </c>
      <c r="B268" s="14">
        <f>'AFORO-Boy.-Calle 69B'!D702</f>
        <v>1130</v>
      </c>
      <c r="C268" s="25" t="str">
        <f>'AFORO-Boy.-Calle 69B'!F882</f>
        <v>10(1)</v>
      </c>
      <c r="D268" s="25">
        <f>'AFORO-Boy.-Calle 69B'!G702</f>
        <v>15</v>
      </c>
      <c r="E268" s="25">
        <f>'AFORO-Boy.-Calle 69B'!H702</f>
        <v>0</v>
      </c>
      <c r="F268" s="25">
        <f>'AFORO-Boy.-Calle 69B'!I702</f>
        <v>1</v>
      </c>
      <c r="G268" s="26">
        <f>'AFORO-Boy.-Calle 69B'!J702</f>
        <v>2</v>
      </c>
    </row>
    <row r="269" spans="1:7" x14ac:dyDescent="0.25">
      <c r="A269" s="18">
        <f>'AFORO-Boy.-Calle 69B'!C883</f>
        <v>1130</v>
      </c>
      <c r="B269" s="14">
        <f>'AFORO-Boy.-Calle 69B'!D703</f>
        <v>1145</v>
      </c>
      <c r="C269" s="25" t="str">
        <f>'AFORO-Boy.-Calle 69B'!F883</f>
        <v>10(1)</v>
      </c>
      <c r="D269" s="25">
        <f>'AFORO-Boy.-Calle 69B'!G703</f>
        <v>24</v>
      </c>
      <c r="E269" s="25">
        <f>'AFORO-Boy.-Calle 69B'!H703</f>
        <v>2</v>
      </c>
      <c r="F269" s="25">
        <f>'AFORO-Boy.-Calle 69B'!I703</f>
        <v>2</v>
      </c>
      <c r="G269" s="26">
        <f>'AFORO-Boy.-Calle 69B'!J703</f>
        <v>5</v>
      </c>
    </row>
    <row r="270" spans="1:7" x14ac:dyDescent="0.25">
      <c r="A270" s="18">
        <f>'AFORO-Boy.-Calle 69B'!C884</f>
        <v>1145</v>
      </c>
      <c r="B270" s="14">
        <f>'AFORO-Boy.-Calle 69B'!D704</f>
        <v>1200</v>
      </c>
      <c r="C270" s="25" t="str">
        <f>'AFORO-Boy.-Calle 69B'!F884</f>
        <v>10(1)</v>
      </c>
      <c r="D270" s="25">
        <f>'AFORO-Boy.-Calle 69B'!G704</f>
        <v>19</v>
      </c>
      <c r="E270" s="25">
        <f>'AFORO-Boy.-Calle 69B'!H704</f>
        <v>1</v>
      </c>
      <c r="F270" s="25">
        <f>'AFORO-Boy.-Calle 69B'!I704</f>
        <v>1</v>
      </c>
      <c r="G270" s="26">
        <f>'AFORO-Boy.-Calle 69B'!J704</f>
        <v>6</v>
      </c>
    </row>
    <row r="271" spans="1:7" x14ac:dyDescent="0.25">
      <c r="A271" s="18">
        <f>'AFORO-Boy.-Calle 69B'!C885</f>
        <v>1200</v>
      </c>
      <c r="B271" s="14">
        <f>'AFORO-Boy.-Calle 69B'!D705</f>
        <v>1215</v>
      </c>
      <c r="C271" s="25" t="str">
        <f>'AFORO-Boy.-Calle 69B'!F885</f>
        <v>10(1)</v>
      </c>
      <c r="D271" s="25">
        <f>'AFORO-Boy.-Calle 69B'!G705</f>
        <v>9</v>
      </c>
      <c r="E271" s="25">
        <f>'AFORO-Boy.-Calle 69B'!H705</f>
        <v>2</v>
      </c>
      <c r="F271" s="25">
        <f>'AFORO-Boy.-Calle 69B'!I705</f>
        <v>1</v>
      </c>
      <c r="G271" s="26">
        <f>'AFORO-Boy.-Calle 69B'!J705</f>
        <v>2</v>
      </c>
    </row>
    <row r="272" spans="1:7" x14ac:dyDescent="0.25">
      <c r="A272" s="18">
        <f>'AFORO-Boy.-Calle 69B'!C886</f>
        <v>1215</v>
      </c>
      <c r="B272" s="14">
        <f>'AFORO-Boy.-Calle 69B'!D706</f>
        <v>1230</v>
      </c>
      <c r="C272" s="25" t="str">
        <f>'AFORO-Boy.-Calle 69B'!F886</f>
        <v>10(1)</v>
      </c>
      <c r="D272" s="25">
        <f>'AFORO-Boy.-Calle 69B'!G706</f>
        <v>3</v>
      </c>
      <c r="E272" s="25">
        <f>'AFORO-Boy.-Calle 69B'!H706</f>
        <v>1</v>
      </c>
      <c r="F272" s="25">
        <f>'AFORO-Boy.-Calle 69B'!I706</f>
        <v>3</v>
      </c>
      <c r="G272" s="26">
        <f>'AFORO-Boy.-Calle 69B'!J706</f>
        <v>3</v>
      </c>
    </row>
    <row r="273" spans="1:7" x14ac:dyDescent="0.25">
      <c r="A273" s="18">
        <f>'AFORO-Boy.-Calle 69B'!C887</f>
        <v>1230</v>
      </c>
      <c r="B273" s="14">
        <f>'AFORO-Boy.-Calle 69B'!D707</f>
        <v>1245</v>
      </c>
      <c r="C273" s="25" t="str">
        <f>'AFORO-Boy.-Calle 69B'!F887</f>
        <v>10(1)</v>
      </c>
      <c r="D273" s="25">
        <f>'AFORO-Boy.-Calle 69B'!G707</f>
        <v>6</v>
      </c>
      <c r="E273" s="25">
        <f>'AFORO-Boy.-Calle 69B'!H707</f>
        <v>1</v>
      </c>
      <c r="F273" s="25">
        <f>'AFORO-Boy.-Calle 69B'!I707</f>
        <v>2</v>
      </c>
      <c r="G273" s="26">
        <f>'AFORO-Boy.-Calle 69B'!J707</f>
        <v>4</v>
      </c>
    </row>
    <row r="274" spans="1:7" x14ac:dyDescent="0.25">
      <c r="A274" s="18">
        <f>'AFORO-Boy.-Calle 69B'!C888</f>
        <v>1245</v>
      </c>
      <c r="B274" s="14">
        <f>'AFORO-Boy.-Calle 69B'!D708</f>
        <v>1300</v>
      </c>
      <c r="C274" s="25" t="str">
        <f>'AFORO-Boy.-Calle 69B'!F888</f>
        <v>10(1)</v>
      </c>
      <c r="D274" s="25">
        <f>'AFORO-Boy.-Calle 69B'!G708</f>
        <v>10</v>
      </c>
      <c r="E274" s="25">
        <f>'AFORO-Boy.-Calle 69B'!H708</f>
        <v>1</v>
      </c>
      <c r="F274" s="25">
        <f>'AFORO-Boy.-Calle 69B'!I708</f>
        <v>5</v>
      </c>
      <c r="G274" s="26">
        <f>'AFORO-Boy.-Calle 69B'!J708</f>
        <v>2</v>
      </c>
    </row>
    <row r="275" spans="1:7" x14ac:dyDescent="0.25">
      <c r="A275" s="18">
        <f>'AFORO-Boy.-Calle 69B'!C889</f>
        <v>1300</v>
      </c>
      <c r="B275" s="14">
        <f>'AFORO-Boy.-Calle 69B'!D709</f>
        <v>1315</v>
      </c>
      <c r="C275" s="25" t="str">
        <f>'AFORO-Boy.-Calle 69B'!F889</f>
        <v>10(1)</v>
      </c>
      <c r="D275" s="25">
        <f>'AFORO-Boy.-Calle 69B'!G709</f>
        <v>7</v>
      </c>
      <c r="E275" s="25">
        <f>'AFORO-Boy.-Calle 69B'!H709</f>
        <v>2</v>
      </c>
      <c r="F275" s="25">
        <f>'AFORO-Boy.-Calle 69B'!I709</f>
        <v>15</v>
      </c>
      <c r="G275" s="26">
        <f>'AFORO-Boy.-Calle 69B'!J709</f>
        <v>2</v>
      </c>
    </row>
    <row r="276" spans="1:7" x14ac:dyDescent="0.25">
      <c r="A276" s="18">
        <f>'AFORO-Boy.-Calle 69B'!C890</f>
        <v>1315</v>
      </c>
      <c r="B276" s="14">
        <f>'AFORO-Boy.-Calle 69B'!D710</f>
        <v>1330</v>
      </c>
      <c r="C276" s="25" t="str">
        <f>'AFORO-Boy.-Calle 69B'!F890</f>
        <v>10(1)</v>
      </c>
      <c r="D276" s="25">
        <f>'AFORO-Boy.-Calle 69B'!G710</f>
        <v>5</v>
      </c>
      <c r="E276" s="25">
        <f>'AFORO-Boy.-Calle 69B'!H710</f>
        <v>2</v>
      </c>
      <c r="F276" s="25">
        <f>'AFORO-Boy.-Calle 69B'!I710</f>
        <v>5</v>
      </c>
      <c r="G276" s="26">
        <f>'AFORO-Boy.-Calle 69B'!J710</f>
        <v>5</v>
      </c>
    </row>
    <row r="277" spans="1:7" x14ac:dyDescent="0.25">
      <c r="A277" s="18">
        <f>'AFORO-Boy.-Calle 69B'!C891</f>
        <v>1330</v>
      </c>
      <c r="B277" s="14">
        <f>'AFORO-Boy.-Calle 69B'!D711</f>
        <v>1345</v>
      </c>
      <c r="C277" s="25" t="str">
        <f>'AFORO-Boy.-Calle 69B'!F891</f>
        <v>10(1)</v>
      </c>
      <c r="D277" s="25">
        <f>'AFORO-Boy.-Calle 69B'!G711</f>
        <v>2</v>
      </c>
      <c r="E277" s="25">
        <f>'AFORO-Boy.-Calle 69B'!H711</f>
        <v>1</v>
      </c>
      <c r="F277" s="25">
        <f>'AFORO-Boy.-Calle 69B'!I711</f>
        <v>4</v>
      </c>
      <c r="G277" s="26">
        <f>'AFORO-Boy.-Calle 69B'!J711</f>
        <v>4</v>
      </c>
    </row>
    <row r="278" spans="1:7" x14ac:dyDescent="0.25">
      <c r="A278" s="18">
        <f>'AFORO-Boy.-Calle 69B'!C892</f>
        <v>1345</v>
      </c>
      <c r="B278" s="14">
        <f>'AFORO-Boy.-Calle 69B'!D712</f>
        <v>1400</v>
      </c>
      <c r="C278" s="25" t="str">
        <f>'AFORO-Boy.-Calle 69B'!F892</f>
        <v>10(1)</v>
      </c>
      <c r="D278" s="25">
        <f>'AFORO-Boy.-Calle 69B'!G712</f>
        <v>4</v>
      </c>
      <c r="E278" s="25">
        <f>'AFORO-Boy.-Calle 69B'!H712</f>
        <v>1</v>
      </c>
      <c r="F278" s="25">
        <f>'AFORO-Boy.-Calle 69B'!I712</f>
        <v>2</v>
      </c>
      <c r="G278" s="26">
        <f>'AFORO-Boy.-Calle 69B'!J712</f>
        <v>4</v>
      </c>
    </row>
    <row r="279" spans="1:7" x14ac:dyDescent="0.25">
      <c r="A279" s="18">
        <f>'AFORO-Boy.-Calle 69B'!C893</f>
        <v>1400</v>
      </c>
      <c r="B279" s="14">
        <f>'AFORO-Boy.-Calle 69B'!D713</f>
        <v>1415</v>
      </c>
      <c r="C279" s="25" t="str">
        <f>'AFORO-Boy.-Calle 69B'!F893</f>
        <v>10(1)</v>
      </c>
      <c r="D279" s="25">
        <f>'AFORO-Boy.-Calle 69B'!G713</f>
        <v>1</v>
      </c>
      <c r="E279" s="25">
        <f>'AFORO-Boy.-Calle 69B'!H713</f>
        <v>1</v>
      </c>
      <c r="F279" s="25">
        <f>'AFORO-Boy.-Calle 69B'!I713</f>
        <v>1</v>
      </c>
      <c r="G279" s="26">
        <f>'AFORO-Boy.-Calle 69B'!J713</f>
        <v>1</v>
      </c>
    </row>
    <row r="280" spans="1:7" x14ac:dyDescent="0.25">
      <c r="A280" s="18">
        <f>'AFORO-Boy.-Calle 69B'!C894</f>
        <v>1415</v>
      </c>
      <c r="B280" s="14">
        <f>'AFORO-Boy.-Calle 69B'!D714</f>
        <v>1430</v>
      </c>
      <c r="C280" s="25" t="str">
        <f>'AFORO-Boy.-Calle 69B'!F894</f>
        <v>10(1)</v>
      </c>
      <c r="D280" s="25">
        <f>'AFORO-Boy.-Calle 69B'!G714</f>
        <v>1</v>
      </c>
      <c r="E280" s="25">
        <f>'AFORO-Boy.-Calle 69B'!H714</f>
        <v>1</v>
      </c>
      <c r="F280" s="25">
        <f>'AFORO-Boy.-Calle 69B'!I714</f>
        <v>3</v>
      </c>
      <c r="G280" s="26">
        <f>'AFORO-Boy.-Calle 69B'!J714</f>
        <v>1</v>
      </c>
    </row>
    <row r="281" spans="1:7" x14ac:dyDescent="0.25">
      <c r="A281" s="18">
        <f>'AFORO-Boy.-Calle 69B'!C895</f>
        <v>1430</v>
      </c>
      <c r="B281" s="14">
        <f>'AFORO-Boy.-Calle 69B'!D715</f>
        <v>1445</v>
      </c>
      <c r="C281" s="25" t="str">
        <f>'AFORO-Boy.-Calle 69B'!F895</f>
        <v>10(1)</v>
      </c>
      <c r="D281" s="25">
        <f>'AFORO-Boy.-Calle 69B'!G715</f>
        <v>22</v>
      </c>
      <c r="E281" s="25">
        <f>'AFORO-Boy.-Calle 69B'!H715</f>
        <v>2</v>
      </c>
      <c r="F281" s="25">
        <f>'AFORO-Boy.-Calle 69B'!I715</f>
        <v>7</v>
      </c>
      <c r="G281" s="26">
        <f>'AFORO-Boy.-Calle 69B'!J715</f>
        <v>1</v>
      </c>
    </row>
    <row r="282" spans="1:7" x14ac:dyDescent="0.25">
      <c r="A282" s="18">
        <f>'AFORO-Boy.-Calle 69B'!C896</f>
        <v>1445</v>
      </c>
      <c r="B282" s="14">
        <f>'AFORO-Boy.-Calle 69B'!D716</f>
        <v>1500</v>
      </c>
      <c r="C282" s="25" t="str">
        <f>'AFORO-Boy.-Calle 69B'!F896</f>
        <v>10(1)</v>
      </c>
      <c r="D282" s="25">
        <f>'AFORO-Boy.-Calle 69B'!G716</f>
        <v>10</v>
      </c>
      <c r="E282" s="25">
        <f>'AFORO-Boy.-Calle 69B'!H716</f>
        <v>1</v>
      </c>
      <c r="F282" s="25">
        <f>'AFORO-Boy.-Calle 69B'!I716</f>
        <v>3</v>
      </c>
      <c r="G282" s="26">
        <f>'AFORO-Boy.-Calle 69B'!J716</f>
        <v>1</v>
      </c>
    </row>
    <row r="283" spans="1:7" x14ac:dyDescent="0.25">
      <c r="A283" s="18">
        <f>'AFORO-Boy.-Calle 69B'!C897</f>
        <v>1500</v>
      </c>
      <c r="B283" s="14">
        <f>'AFORO-Boy.-Calle 69B'!D717</f>
        <v>1515</v>
      </c>
      <c r="C283" s="25" t="str">
        <f>'AFORO-Boy.-Calle 69B'!F897</f>
        <v>10(1)</v>
      </c>
      <c r="D283" s="25">
        <f>'AFORO-Boy.-Calle 69B'!G717</f>
        <v>12</v>
      </c>
      <c r="E283" s="25">
        <f>'AFORO-Boy.-Calle 69B'!H717</f>
        <v>2</v>
      </c>
      <c r="F283" s="25">
        <f>'AFORO-Boy.-Calle 69B'!I717</f>
        <v>4</v>
      </c>
      <c r="G283" s="26">
        <f>'AFORO-Boy.-Calle 69B'!J717</f>
        <v>7</v>
      </c>
    </row>
    <row r="284" spans="1:7" x14ac:dyDescent="0.25">
      <c r="A284" s="18">
        <f>'AFORO-Boy.-Calle 69B'!C898</f>
        <v>1515</v>
      </c>
      <c r="B284" s="14">
        <f>'AFORO-Boy.-Calle 69B'!D718</f>
        <v>1530</v>
      </c>
      <c r="C284" s="25" t="str">
        <f>'AFORO-Boy.-Calle 69B'!F898</f>
        <v>10(1)</v>
      </c>
      <c r="D284" s="25">
        <f>'AFORO-Boy.-Calle 69B'!G718</f>
        <v>11</v>
      </c>
      <c r="E284" s="25">
        <f>'AFORO-Boy.-Calle 69B'!H718</f>
        <v>1</v>
      </c>
      <c r="F284" s="25">
        <f>'AFORO-Boy.-Calle 69B'!I718</f>
        <v>5</v>
      </c>
      <c r="G284" s="26">
        <f>'AFORO-Boy.-Calle 69B'!J718</f>
        <v>2</v>
      </c>
    </row>
    <row r="285" spans="1:7" x14ac:dyDescent="0.25">
      <c r="A285" s="18">
        <f>'AFORO-Boy.-Calle 69B'!C899</f>
        <v>1530</v>
      </c>
      <c r="B285" s="14">
        <f>'AFORO-Boy.-Calle 69B'!D719</f>
        <v>1545</v>
      </c>
      <c r="C285" s="25" t="str">
        <f>'AFORO-Boy.-Calle 69B'!F899</f>
        <v>10(1)</v>
      </c>
      <c r="D285" s="25">
        <f>'AFORO-Boy.-Calle 69B'!G719</f>
        <v>8</v>
      </c>
      <c r="E285" s="25">
        <f>'AFORO-Boy.-Calle 69B'!H719</f>
        <v>1</v>
      </c>
      <c r="F285" s="25">
        <f>'AFORO-Boy.-Calle 69B'!I719</f>
        <v>2</v>
      </c>
      <c r="G285" s="26">
        <f>'AFORO-Boy.-Calle 69B'!J719</f>
        <v>3</v>
      </c>
    </row>
    <row r="286" spans="1:7" x14ac:dyDescent="0.25">
      <c r="A286" s="18">
        <f>'AFORO-Boy.-Calle 69B'!C900</f>
        <v>1545</v>
      </c>
      <c r="B286" s="14">
        <f>'AFORO-Boy.-Calle 69B'!D720</f>
        <v>1600</v>
      </c>
      <c r="C286" s="25" t="str">
        <f>'AFORO-Boy.-Calle 69B'!F900</f>
        <v>10(1)</v>
      </c>
      <c r="D286" s="25">
        <f>'AFORO-Boy.-Calle 69B'!G720</f>
        <v>4</v>
      </c>
      <c r="E286" s="25">
        <f>'AFORO-Boy.-Calle 69B'!H720</f>
        <v>2</v>
      </c>
      <c r="F286" s="25">
        <f>'AFORO-Boy.-Calle 69B'!I720</f>
        <v>6</v>
      </c>
      <c r="G286" s="26">
        <f>'AFORO-Boy.-Calle 69B'!J720</f>
        <v>10</v>
      </c>
    </row>
    <row r="287" spans="1:7" x14ac:dyDescent="0.25">
      <c r="A287" s="18">
        <f>'AFORO-Boy.-Calle 69B'!C901</f>
        <v>1600</v>
      </c>
      <c r="B287" s="14">
        <f>'AFORO-Boy.-Calle 69B'!D721</f>
        <v>1615</v>
      </c>
      <c r="C287" s="25" t="str">
        <f>'AFORO-Boy.-Calle 69B'!F901</f>
        <v>10(1)</v>
      </c>
      <c r="D287" s="25">
        <f>'AFORO-Boy.-Calle 69B'!G721</f>
        <v>6</v>
      </c>
      <c r="E287" s="25">
        <f>'AFORO-Boy.-Calle 69B'!H721</f>
        <v>1</v>
      </c>
      <c r="F287" s="25">
        <f>'AFORO-Boy.-Calle 69B'!I721</f>
        <v>2</v>
      </c>
      <c r="G287" s="26">
        <f>'AFORO-Boy.-Calle 69B'!J721</f>
        <v>2</v>
      </c>
    </row>
    <row r="288" spans="1:7" x14ac:dyDescent="0.25">
      <c r="A288" s="18">
        <f>'AFORO-Boy.-Calle 69B'!C902</f>
        <v>1615</v>
      </c>
      <c r="B288" s="14">
        <f>'AFORO-Boy.-Calle 69B'!D722</f>
        <v>1630</v>
      </c>
      <c r="C288" s="25" t="str">
        <f>'AFORO-Boy.-Calle 69B'!F902</f>
        <v>10(1)</v>
      </c>
      <c r="D288" s="25">
        <f>'AFORO-Boy.-Calle 69B'!G722</f>
        <v>9</v>
      </c>
      <c r="E288" s="25">
        <f>'AFORO-Boy.-Calle 69B'!H722</f>
        <v>2</v>
      </c>
      <c r="F288" s="25">
        <f>'AFORO-Boy.-Calle 69B'!I722</f>
        <v>2</v>
      </c>
      <c r="G288" s="26">
        <f>'AFORO-Boy.-Calle 69B'!J722</f>
        <v>2</v>
      </c>
    </row>
    <row r="289" spans="1:7" x14ac:dyDescent="0.25">
      <c r="A289" s="18">
        <f>'AFORO-Boy.-Calle 69B'!C903</f>
        <v>1630</v>
      </c>
      <c r="B289" s="14">
        <f>'AFORO-Boy.-Calle 69B'!D723</f>
        <v>1645</v>
      </c>
      <c r="C289" s="25" t="str">
        <f>'AFORO-Boy.-Calle 69B'!F903</f>
        <v>10(1)</v>
      </c>
      <c r="D289" s="25">
        <f>'AFORO-Boy.-Calle 69B'!G723</f>
        <v>10</v>
      </c>
      <c r="E289" s="25">
        <f>'AFORO-Boy.-Calle 69B'!H723</f>
        <v>2</v>
      </c>
      <c r="F289" s="25">
        <f>'AFORO-Boy.-Calle 69B'!I723</f>
        <v>3</v>
      </c>
      <c r="G289" s="26">
        <f>'AFORO-Boy.-Calle 69B'!J723</f>
        <v>4</v>
      </c>
    </row>
    <row r="290" spans="1:7" x14ac:dyDescent="0.25">
      <c r="A290" s="18">
        <f>'AFORO-Boy.-Calle 69B'!C904</f>
        <v>1645</v>
      </c>
      <c r="B290" s="14">
        <f>'AFORO-Boy.-Calle 69B'!D724</f>
        <v>1700</v>
      </c>
      <c r="C290" s="25" t="str">
        <f>'AFORO-Boy.-Calle 69B'!F904</f>
        <v>10(1)</v>
      </c>
      <c r="D290" s="25">
        <f>'AFORO-Boy.-Calle 69B'!G724</f>
        <v>15</v>
      </c>
      <c r="E290" s="25">
        <f>'AFORO-Boy.-Calle 69B'!H724</f>
        <v>1</v>
      </c>
      <c r="F290" s="25">
        <f>'AFORO-Boy.-Calle 69B'!I724</f>
        <v>3</v>
      </c>
      <c r="G290" s="26">
        <f>'AFORO-Boy.-Calle 69B'!J724</f>
        <v>1</v>
      </c>
    </row>
    <row r="291" spans="1:7" x14ac:dyDescent="0.25">
      <c r="A291" s="18">
        <f>'AFORO-Boy.-Calle 69B'!C905</f>
        <v>1700</v>
      </c>
      <c r="B291" s="14">
        <f>'AFORO-Boy.-Calle 69B'!D725</f>
        <v>1715</v>
      </c>
      <c r="C291" s="25" t="str">
        <f>'AFORO-Boy.-Calle 69B'!F905</f>
        <v>10(1)</v>
      </c>
      <c r="D291" s="25">
        <f>'AFORO-Boy.-Calle 69B'!G725</f>
        <v>14</v>
      </c>
      <c r="E291" s="25">
        <f>'AFORO-Boy.-Calle 69B'!H725</f>
        <v>0</v>
      </c>
      <c r="F291" s="25">
        <f>'AFORO-Boy.-Calle 69B'!I725</f>
        <v>6</v>
      </c>
      <c r="G291" s="26">
        <f>'AFORO-Boy.-Calle 69B'!J725</f>
        <v>1</v>
      </c>
    </row>
    <row r="292" spans="1:7" x14ac:dyDescent="0.25">
      <c r="A292" s="18">
        <f>'AFORO-Boy.-Calle 69B'!C906</f>
        <v>1715</v>
      </c>
      <c r="B292" s="14">
        <f>'AFORO-Boy.-Calle 69B'!D726</f>
        <v>1730</v>
      </c>
      <c r="C292" s="25" t="str">
        <f>'AFORO-Boy.-Calle 69B'!F906</f>
        <v>10(1)</v>
      </c>
      <c r="D292" s="25">
        <f>'AFORO-Boy.-Calle 69B'!G726</f>
        <v>4</v>
      </c>
      <c r="E292" s="25">
        <f>'AFORO-Boy.-Calle 69B'!H726</f>
        <v>0</v>
      </c>
      <c r="F292" s="25">
        <f>'AFORO-Boy.-Calle 69B'!I726</f>
        <v>2</v>
      </c>
      <c r="G292" s="26">
        <f>'AFORO-Boy.-Calle 69B'!J726</f>
        <v>1</v>
      </c>
    </row>
    <row r="293" spans="1:7" x14ac:dyDescent="0.25">
      <c r="A293" s="18">
        <f>'AFORO-Boy.-Calle 69B'!C907</f>
        <v>1730</v>
      </c>
      <c r="B293" s="14">
        <f>'AFORO-Boy.-Calle 69B'!D727</f>
        <v>1745</v>
      </c>
      <c r="C293" s="25" t="str">
        <f>'AFORO-Boy.-Calle 69B'!F907</f>
        <v>10(1)</v>
      </c>
      <c r="D293" s="25">
        <f>'AFORO-Boy.-Calle 69B'!G727</f>
        <v>9</v>
      </c>
      <c r="E293" s="25">
        <f>'AFORO-Boy.-Calle 69B'!H727</f>
        <v>0</v>
      </c>
      <c r="F293" s="25">
        <f>'AFORO-Boy.-Calle 69B'!I727</f>
        <v>2</v>
      </c>
      <c r="G293" s="26">
        <f>'AFORO-Boy.-Calle 69B'!J727</f>
        <v>1</v>
      </c>
    </row>
    <row r="294" spans="1:7" x14ac:dyDescent="0.25">
      <c r="A294" s="18">
        <f>'AFORO-Boy.-Calle 69B'!C908</f>
        <v>1745</v>
      </c>
      <c r="B294" s="14">
        <f>'AFORO-Boy.-Calle 69B'!D728</f>
        <v>1800</v>
      </c>
      <c r="C294" s="25" t="str">
        <f>'AFORO-Boy.-Calle 69B'!F908</f>
        <v>10(1)</v>
      </c>
      <c r="D294" s="25">
        <f>'AFORO-Boy.-Calle 69B'!G728</f>
        <v>5</v>
      </c>
      <c r="E294" s="25">
        <f>'AFORO-Boy.-Calle 69B'!H728</f>
        <v>0</v>
      </c>
      <c r="F294" s="25">
        <f>'AFORO-Boy.-Calle 69B'!I728</f>
        <v>0</v>
      </c>
      <c r="G294" s="26">
        <f>'AFORO-Boy.-Calle 69B'!J728</f>
        <v>1</v>
      </c>
    </row>
    <row r="295" spans="1:7" x14ac:dyDescent="0.25">
      <c r="A295" s="18">
        <f>'AFORO-Boy.-Calle 69B'!C909</f>
        <v>1800</v>
      </c>
      <c r="B295" s="14">
        <f>'AFORO-Boy.-Calle 69B'!D729</f>
        <v>1815</v>
      </c>
      <c r="C295" s="25" t="str">
        <f>'AFORO-Boy.-Calle 69B'!F909</f>
        <v>10(1)</v>
      </c>
      <c r="D295" s="25">
        <f>'AFORO-Boy.-Calle 69B'!G729</f>
        <v>4</v>
      </c>
      <c r="E295" s="25">
        <f>'AFORO-Boy.-Calle 69B'!H729</f>
        <v>0</v>
      </c>
      <c r="F295" s="25">
        <f>'AFORO-Boy.-Calle 69B'!I729</f>
        <v>1</v>
      </c>
      <c r="G295" s="26">
        <f>'AFORO-Boy.-Calle 69B'!J729</f>
        <v>2</v>
      </c>
    </row>
    <row r="296" spans="1:7" x14ac:dyDescent="0.25">
      <c r="A296" s="18">
        <f>'AFORO-Boy.-Calle 69B'!C910</f>
        <v>1815</v>
      </c>
      <c r="B296" s="14">
        <f>'AFORO-Boy.-Calle 69B'!D730</f>
        <v>1830</v>
      </c>
      <c r="C296" s="25" t="str">
        <f>'AFORO-Boy.-Calle 69B'!F910</f>
        <v>10(1)</v>
      </c>
      <c r="D296" s="25">
        <f>'AFORO-Boy.-Calle 69B'!G730</f>
        <v>7</v>
      </c>
      <c r="E296" s="25">
        <f>'AFORO-Boy.-Calle 69B'!H730</f>
        <v>1</v>
      </c>
      <c r="F296" s="25">
        <f>'AFORO-Boy.-Calle 69B'!I730</f>
        <v>0</v>
      </c>
      <c r="G296" s="26">
        <f>'AFORO-Boy.-Calle 69B'!J730</f>
        <v>1</v>
      </c>
    </row>
    <row r="297" spans="1:7" x14ac:dyDescent="0.25">
      <c r="A297" s="18">
        <f>'AFORO-Boy.-Calle 69B'!C911</f>
        <v>1830</v>
      </c>
      <c r="B297" s="14">
        <f>'AFORO-Boy.-Calle 69B'!D731</f>
        <v>1845</v>
      </c>
      <c r="C297" s="25" t="str">
        <f>'AFORO-Boy.-Calle 69B'!F911</f>
        <v>10(1)</v>
      </c>
      <c r="D297" s="25">
        <f>'AFORO-Boy.-Calle 69B'!G731</f>
        <v>2</v>
      </c>
      <c r="E297" s="25">
        <f>'AFORO-Boy.-Calle 69B'!H731</f>
        <v>0</v>
      </c>
      <c r="F297" s="25">
        <f>'AFORO-Boy.-Calle 69B'!I731</f>
        <v>2</v>
      </c>
      <c r="G297" s="26">
        <f>'AFORO-Boy.-Calle 69B'!J731</f>
        <v>2</v>
      </c>
    </row>
    <row r="298" spans="1:7" x14ac:dyDescent="0.25">
      <c r="A298" s="18">
        <f>'AFORO-Boy.-Calle 69B'!C912</f>
        <v>1845</v>
      </c>
      <c r="B298" s="14">
        <f>'AFORO-Boy.-Calle 69B'!D732</f>
        <v>1900</v>
      </c>
      <c r="C298" s="25" t="str">
        <f>'AFORO-Boy.-Calle 69B'!F912</f>
        <v>10(1)</v>
      </c>
      <c r="D298" s="25">
        <f>'AFORO-Boy.-Calle 69B'!G732</f>
        <v>9</v>
      </c>
      <c r="E298" s="25">
        <f>'AFORO-Boy.-Calle 69B'!H732</f>
        <v>0</v>
      </c>
      <c r="F298" s="25">
        <f>'AFORO-Boy.-Calle 69B'!I732</f>
        <v>2</v>
      </c>
      <c r="G298" s="26">
        <f>'AFORO-Boy.-Calle 69B'!J732</f>
        <v>2</v>
      </c>
    </row>
    <row r="299" spans="1:7" x14ac:dyDescent="0.25">
      <c r="A299" s="18">
        <f>'AFORO-Boy.-Calle 69B'!C913</f>
        <v>1900</v>
      </c>
      <c r="B299" s="14">
        <f>'AFORO-Boy.-Calle 69B'!D733</f>
        <v>1915</v>
      </c>
      <c r="C299" s="25" t="str">
        <f>'AFORO-Boy.-Calle 69B'!F913</f>
        <v>10(1)</v>
      </c>
      <c r="D299" s="25">
        <f>'AFORO-Boy.-Calle 69B'!G733</f>
        <v>13</v>
      </c>
      <c r="E299" s="25">
        <f>'AFORO-Boy.-Calle 69B'!H733</f>
        <v>0</v>
      </c>
      <c r="F299" s="25">
        <f>'AFORO-Boy.-Calle 69B'!I733</f>
        <v>1</v>
      </c>
      <c r="G299" s="26">
        <f>'AFORO-Boy.-Calle 69B'!J733</f>
        <v>2</v>
      </c>
    </row>
    <row r="300" spans="1:7" x14ac:dyDescent="0.25">
      <c r="A300" s="18">
        <f>'AFORO-Boy.-Calle 69B'!C914</f>
        <v>1915</v>
      </c>
      <c r="B300" s="14">
        <f>'AFORO-Boy.-Calle 69B'!D734</f>
        <v>1930</v>
      </c>
      <c r="C300" s="25" t="str">
        <f>'AFORO-Boy.-Calle 69B'!F914</f>
        <v>10(1)</v>
      </c>
      <c r="D300" s="25">
        <f>'AFORO-Boy.-Calle 69B'!G734</f>
        <v>18</v>
      </c>
      <c r="E300" s="25">
        <f>'AFORO-Boy.-Calle 69B'!H734</f>
        <v>0</v>
      </c>
      <c r="F300" s="25">
        <f>'AFORO-Boy.-Calle 69B'!I734</f>
        <v>1</v>
      </c>
      <c r="G300" s="26">
        <f>'AFORO-Boy.-Calle 69B'!J734</f>
        <v>1</v>
      </c>
    </row>
    <row r="301" spans="1:7" x14ac:dyDescent="0.25">
      <c r="A301" s="18">
        <f>'AFORO-Boy.-Calle 69B'!C915</f>
        <v>1930</v>
      </c>
      <c r="B301" s="14">
        <f>'AFORO-Boy.-Calle 69B'!D735</f>
        <v>1945</v>
      </c>
      <c r="C301" s="25" t="str">
        <f>'AFORO-Boy.-Calle 69B'!F915</f>
        <v>10(1)</v>
      </c>
      <c r="D301" s="25">
        <f>'AFORO-Boy.-Calle 69B'!G735</f>
        <v>10</v>
      </c>
      <c r="E301" s="25">
        <f>'AFORO-Boy.-Calle 69B'!H735</f>
        <v>0</v>
      </c>
      <c r="F301" s="25">
        <f>'AFORO-Boy.-Calle 69B'!I735</f>
        <v>2</v>
      </c>
      <c r="G301" s="26">
        <f>'AFORO-Boy.-Calle 69B'!J735</f>
        <v>2</v>
      </c>
    </row>
    <row r="302" spans="1:7" ht="15.75" thickBot="1" x14ac:dyDescent="0.3">
      <c r="A302" s="19">
        <f>'AFORO-Boy.-Calle 69B'!C916</f>
        <v>1945</v>
      </c>
      <c r="B302" s="15">
        <f>'AFORO-Boy.-Calle 69B'!D736</f>
        <v>2000</v>
      </c>
      <c r="C302" s="27" t="str">
        <f>'AFORO-Boy.-Calle 69B'!F916</f>
        <v>10(1)</v>
      </c>
      <c r="D302" s="27">
        <f>'AFORO-Boy.-Calle 69B'!G736</f>
        <v>16</v>
      </c>
      <c r="E302" s="27">
        <f>'AFORO-Boy.-Calle 69B'!H736</f>
        <v>0</v>
      </c>
      <c r="F302" s="27">
        <f>'AFORO-Boy.-Calle 69B'!I736</f>
        <v>0</v>
      </c>
      <c r="G302" s="28">
        <f>'AFORO-Boy.-Calle 69B'!J736</f>
        <v>1</v>
      </c>
    </row>
  </sheetData>
  <mergeCells count="17">
    <mergeCell ref="A2:B2"/>
    <mergeCell ref="A1:G1"/>
    <mergeCell ref="V1:W2"/>
    <mergeCell ref="Q1:Q2"/>
    <mergeCell ref="R1:U1"/>
    <mergeCell ref="J1:K2"/>
    <mergeCell ref="L1:L2"/>
    <mergeCell ref="M1:P1"/>
    <mergeCell ref="Z2:AA2"/>
    <mergeCell ref="Z1:AF1"/>
    <mergeCell ref="V13:W13"/>
    <mergeCell ref="J8:J12"/>
    <mergeCell ref="K8:K12"/>
    <mergeCell ref="J3:J7"/>
    <mergeCell ref="K3:K7"/>
    <mergeCell ref="W3:W7"/>
    <mergeCell ref="W8:W12"/>
  </mergeCells>
  <pageMargins left="0.7" right="0.7" top="0.75" bottom="0.75" header="0.3" footer="0.3"/>
  <pageSetup paperSize="9" orientation="portrait" horizont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AK625"/>
  <sheetViews>
    <sheetView topLeftCell="A195" zoomScale="70" zoomScaleNormal="70" workbookViewId="0">
      <selection activeCell="L221" sqref="L221"/>
    </sheetView>
  </sheetViews>
  <sheetFormatPr baseColWidth="10" defaultRowHeight="15" x14ac:dyDescent="0.25"/>
  <cols>
    <col min="10" max="14" width="7.7109375" customWidth="1"/>
    <col min="15" max="15" width="9.42578125" customWidth="1"/>
    <col min="16" max="19" width="7.7109375" customWidth="1"/>
    <col min="20" max="20" width="9.42578125" customWidth="1"/>
    <col min="21" max="23" width="7.7109375" customWidth="1"/>
    <col min="26" max="32" width="9.7109375" customWidth="1"/>
  </cols>
  <sheetData>
    <row r="1" spans="1:37" ht="20.25" customHeight="1" thickBot="1" x14ac:dyDescent="0.3">
      <c r="A1" s="280" t="s">
        <v>51</v>
      </c>
      <c r="B1" s="281"/>
      <c r="C1" s="281"/>
      <c r="D1" s="281"/>
      <c r="E1" s="281"/>
      <c r="F1" s="281"/>
      <c r="G1" s="282"/>
      <c r="J1" s="310" t="str">
        <f>A2</f>
        <v>PERÍODO</v>
      </c>
      <c r="K1" s="311"/>
      <c r="L1" s="314" t="s">
        <v>17</v>
      </c>
      <c r="M1" s="303" t="s">
        <v>52</v>
      </c>
      <c r="N1" s="304"/>
      <c r="O1" s="304"/>
      <c r="P1" s="305"/>
      <c r="Q1" s="301" t="s">
        <v>53</v>
      </c>
      <c r="R1" s="303" t="s">
        <v>54</v>
      </c>
      <c r="S1" s="304"/>
      <c r="T1" s="304"/>
      <c r="U1" s="305"/>
      <c r="V1" s="306" t="s">
        <v>53</v>
      </c>
      <c r="W1" s="307"/>
      <c r="Z1" s="298" t="s">
        <v>72</v>
      </c>
      <c r="AA1" s="299"/>
      <c r="AB1" s="299"/>
      <c r="AC1" s="299"/>
      <c r="AD1" s="299"/>
      <c r="AE1" s="299"/>
      <c r="AF1" s="300"/>
    </row>
    <row r="2" spans="1:37" ht="33.75" customHeight="1" thickBot="1" x14ac:dyDescent="0.3">
      <c r="A2" s="278" t="s">
        <v>16</v>
      </c>
      <c r="B2" s="279"/>
      <c r="C2" s="29" t="s">
        <v>17</v>
      </c>
      <c r="D2" s="49" t="s">
        <v>67</v>
      </c>
      <c r="E2" s="49" t="s">
        <v>68</v>
      </c>
      <c r="F2" s="49" t="s">
        <v>12</v>
      </c>
      <c r="G2" s="49" t="s">
        <v>13</v>
      </c>
      <c r="J2" s="312"/>
      <c r="K2" s="313"/>
      <c r="L2" s="315"/>
      <c r="M2" s="115" t="str">
        <f>D2</f>
        <v>AUTOS</v>
      </c>
      <c r="N2" s="114" t="str">
        <f>E2</f>
        <v>BUSES</v>
      </c>
      <c r="O2" s="114" t="str">
        <f>F2</f>
        <v>CAMIONES</v>
      </c>
      <c r="P2" s="116" t="str">
        <f>G2</f>
        <v>MOTOS</v>
      </c>
      <c r="Q2" s="302"/>
      <c r="R2" s="126" t="str">
        <f>M2&amp;" - "&amp;"("&amp;M13&amp;")"</f>
        <v>AUTOS - (15257)</v>
      </c>
      <c r="S2" s="126" t="str">
        <f>N2&amp;" - "&amp;"("&amp;N13&amp;")"</f>
        <v>BUSES - (3511)</v>
      </c>
      <c r="T2" s="126" t="str">
        <f>O2&amp;" - "&amp;"("&amp;O13&amp;")"</f>
        <v>CAMIONES - (3408)</v>
      </c>
      <c r="U2" s="126" t="str">
        <f>P2&amp;" - "&amp;"("&amp;P13&amp;")"</f>
        <v>MOTOS - (7551)</v>
      </c>
      <c r="V2" s="308"/>
      <c r="W2" s="309"/>
      <c r="Z2" s="265" t="s">
        <v>16</v>
      </c>
      <c r="AA2" s="266"/>
      <c r="AB2" s="88" t="s">
        <v>17</v>
      </c>
      <c r="AC2" s="88" t="s">
        <v>67</v>
      </c>
      <c r="AD2" s="88" t="s">
        <v>68</v>
      </c>
      <c r="AE2" s="88" t="s">
        <v>12</v>
      </c>
      <c r="AF2" s="89" t="s">
        <v>13</v>
      </c>
      <c r="AG2" s="106" t="s">
        <v>75</v>
      </c>
      <c r="AH2" s="106" t="str">
        <f>"PROM. DE AUTOS"&amp;" "&amp;AH7</f>
        <v>PROM. DE AUTOS 35</v>
      </c>
      <c r="AI2" s="106" t="str">
        <f>"PROM. DE BUSES"&amp;" "&amp;AI7</f>
        <v>PROM. DE BUSES 77</v>
      </c>
      <c r="AJ2" s="106" t="str">
        <f>"PROM. DE CAMIONES"&amp;" "&amp;AJ7</f>
        <v>PROM. DE CAMIONES 56</v>
      </c>
      <c r="AK2" s="89" t="str">
        <f>"PROM. DE MOTOS"&amp;" "&amp;AK7</f>
        <v>PROM. DE MOTOS 32</v>
      </c>
    </row>
    <row r="3" spans="1:37" x14ac:dyDescent="0.25">
      <c r="A3" s="32">
        <f>'AFORO-Boy.-Calle 69B'!C137</f>
        <v>500</v>
      </c>
      <c r="B3" s="32">
        <f>'AFORO-Boy.-Calle 69B'!D137</f>
        <v>515</v>
      </c>
      <c r="C3" s="33">
        <f>'AFORO-Boy.-Calle 69B'!F137</f>
        <v>2</v>
      </c>
      <c r="D3">
        <f>'AFORO-Boy.-Calle 69B'!G137</f>
        <v>0</v>
      </c>
      <c r="E3" s="20">
        <f>'AFORO-Boy.-Calle 69B'!H137</f>
        <v>0</v>
      </c>
      <c r="F3" s="20">
        <f>'AFORO-Boy.-Calle 69B'!I137</f>
        <v>0</v>
      </c>
      <c r="G3" s="20">
        <f>'AFORO-Boy.-Calle 69B'!J137</f>
        <v>0</v>
      </c>
      <c r="J3" s="274">
        <f>A7</f>
        <v>600</v>
      </c>
      <c r="K3" s="275">
        <f>B22</f>
        <v>1000</v>
      </c>
      <c r="L3" s="108">
        <f>C7</f>
        <v>2</v>
      </c>
      <c r="M3" s="41">
        <f>IF($C$7&gt;0,SUM(D7:D22))</f>
        <v>457</v>
      </c>
      <c r="N3" s="41">
        <f>IF($C$7&gt;0,SUM(E7:E22))</f>
        <v>1251</v>
      </c>
      <c r="O3" s="41">
        <f>IF($C$7&gt;0,SUM(F7:F22))</f>
        <v>904</v>
      </c>
      <c r="P3" s="41">
        <f>IF($C$7&gt;0,SUM(G7:G22))</f>
        <v>414</v>
      </c>
      <c r="Q3" s="112">
        <f t="shared" ref="Q3:Q10" si="0">SUM(M3:P3)</f>
        <v>3026</v>
      </c>
      <c r="R3" s="42">
        <f t="shared" ref="R3:V4" si="1">M3/$Q$13*100</f>
        <v>1.5373229723820097</v>
      </c>
      <c r="S3" s="42">
        <f t="shared" si="1"/>
        <v>4.2082954889494397</v>
      </c>
      <c r="T3" s="42">
        <f t="shared" si="1"/>
        <v>3.0410064924143034</v>
      </c>
      <c r="U3" s="42">
        <f t="shared" si="1"/>
        <v>1.3926733272782319</v>
      </c>
      <c r="V3" s="113">
        <f t="shared" si="1"/>
        <v>10.179298281023986</v>
      </c>
      <c r="W3" s="276">
        <f>SUM(V3:V7)</f>
        <v>33.891748242338615</v>
      </c>
      <c r="Z3" s="51">
        <f>A63</f>
        <v>500</v>
      </c>
      <c r="AA3" s="52">
        <f>B63</f>
        <v>515</v>
      </c>
      <c r="AB3" s="23">
        <f>C3</f>
        <v>2</v>
      </c>
      <c r="AC3" s="23">
        <f t="shared" ref="AC3:AC34" si="2">D3+D183</f>
        <v>0</v>
      </c>
      <c r="AD3" s="23">
        <f t="shared" ref="AD3:AF18" si="3">E3+E183</f>
        <v>0</v>
      </c>
      <c r="AE3" s="23">
        <f t="shared" si="3"/>
        <v>0</v>
      </c>
      <c r="AF3" s="24">
        <f t="shared" si="3"/>
        <v>0</v>
      </c>
      <c r="AG3" s="107"/>
      <c r="AH3" s="107"/>
      <c r="AI3" s="107"/>
      <c r="AJ3" s="107"/>
      <c r="AK3" s="107"/>
    </row>
    <row r="4" spans="1:37" x14ac:dyDescent="0.25">
      <c r="A4" s="32">
        <f>'AFORO-Boy.-Calle 69B'!C138</f>
        <v>515</v>
      </c>
      <c r="B4" s="32">
        <f>'AFORO-Boy.-Calle 69B'!D138</f>
        <v>530</v>
      </c>
      <c r="C4" s="33">
        <f>'AFORO-Boy.-Calle 69B'!F138</f>
        <v>2</v>
      </c>
      <c r="D4" s="20">
        <f>'AFORO-Boy.-Calle 69B'!G138</f>
        <v>0</v>
      </c>
      <c r="E4" s="20">
        <f>'AFORO-Boy.-Calle 69B'!H138</f>
        <v>0</v>
      </c>
      <c r="F4" s="20">
        <f>'AFORO-Boy.-Calle 69B'!I138</f>
        <v>0</v>
      </c>
      <c r="G4" s="20">
        <f>'AFORO-Boy.-Calle 69B'!J138</f>
        <v>0</v>
      </c>
      <c r="J4" s="272"/>
      <c r="K4" s="273"/>
      <c r="L4" s="86" t="str">
        <f>C67</f>
        <v>2B</v>
      </c>
      <c r="M4" s="41">
        <f>IF($C$67&gt;0,SUM(D67:D82)," ")</f>
        <v>3085</v>
      </c>
      <c r="N4" s="41">
        <f>IF($C$59&gt;0,SUM(E59:E78)," ")</f>
        <v>236</v>
      </c>
      <c r="O4" s="41">
        <f>IF($C$59&gt;0,SUM(F59:F78)," ")</f>
        <v>198</v>
      </c>
      <c r="P4" s="41">
        <f>IF($C$59&gt;0,SUM(G59:G78)," ")</f>
        <v>3205</v>
      </c>
      <c r="Q4" s="41">
        <f t="shared" si="0"/>
        <v>6724</v>
      </c>
      <c r="R4" s="42">
        <f t="shared" si="1"/>
        <v>10.377771049887308</v>
      </c>
      <c r="S4" s="42">
        <f t="shared" si="1"/>
        <v>0.79389107545329152</v>
      </c>
      <c r="T4" s="42">
        <f t="shared" si="1"/>
        <v>0.66606115652437181</v>
      </c>
      <c r="U4" s="42">
        <f t="shared" si="1"/>
        <v>10.781444478083896</v>
      </c>
      <c r="V4" s="42">
        <f t="shared" si="1"/>
        <v>22.619167759948869</v>
      </c>
      <c r="W4" s="277"/>
      <c r="Z4" s="51">
        <f t="shared" ref="Z4:AA19" si="4">A64</f>
        <v>515</v>
      </c>
      <c r="AA4" s="52">
        <f t="shared" si="4"/>
        <v>530</v>
      </c>
      <c r="AB4" s="23">
        <f t="shared" ref="AB4:AB62" si="5">C4</f>
        <v>2</v>
      </c>
      <c r="AC4" s="23">
        <f t="shared" si="2"/>
        <v>0</v>
      </c>
      <c r="AD4" s="23">
        <f t="shared" si="3"/>
        <v>0</v>
      </c>
      <c r="AE4" s="23">
        <f t="shared" si="3"/>
        <v>0</v>
      </c>
      <c r="AF4" s="24">
        <f t="shared" si="3"/>
        <v>0</v>
      </c>
      <c r="AG4" s="107"/>
      <c r="AH4" s="107"/>
      <c r="AI4" s="107"/>
      <c r="AJ4" s="107"/>
      <c r="AK4" s="107"/>
    </row>
    <row r="5" spans="1:37" x14ac:dyDescent="0.25">
      <c r="A5" s="32">
        <f>'AFORO-Boy.-Calle 69B'!C139</f>
        <v>530</v>
      </c>
      <c r="B5" s="32">
        <f>'AFORO-Boy.-Calle 69B'!D139</f>
        <v>545</v>
      </c>
      <c r="C5" s="33">
        <f>'AFORO-Boy.-Calle 69B'!F139</f>
        <v>2</v>
      </c>
      <c r="D5" s="20">
        <f>'AFORO-Boy.-Calle 69B'!G139</f>
        <v>0</v>
      </c>
      <c r="E5" s="20">
        <f>'AFORO-Boy.-Calle 69B'!H139</f>
        <v>0</v>
      </c>
      <c r="F5" s="20">
        <f>'AFORO-Boy.-Calle 69B'!I139</f>
        <v>0</v>
      </c>
      <c r="G5" s="20">
        <f>'AFORO-Boy.-Calle 69B'!J139</f>
        <v>0</v>
      </c>
      <c r="J5" s="272"/>
      <c r="K5" s="273"/>
      <c r="L5" s="87">
        <f>C127</f>
        <v>6</v>
      </c>
      <c r="M5" s="41">
        <f>IF($C$127&gt;0,SUM(D127:D142))</f>
        <v>0</v>
      </c>
      <c r="N5" s="41">
        <f>IF($C$127&gt;0,SUM(E127:E142))</f>
        <v>0</v>
      </c>
      <c r="O5" s="41">
        <f>IF($C$127&gt;0,SUM(F127:F142))</f>
        <v>0</v>
      </c>
      <c r="P5" s="41">
        <f>IF($C$127&gt;0,SUM(G127:G142))</f>
        <v>0</v>
      </c>
      <c r="Q5" s="41">
        <f t="shared" si="0"/>
        <v>0</v>
      </c>
      <c r="R5" s="42">
        <f t="shared" ref="R5:V7" si="6">M5/$Q$13*100</f>
        <v>0</v>
      </c>
      <c r="S5" s="42">
        <f t="shared" si="6"/>
        <v>0</v>
      </c>
      <c r="T5" s="42">
        <f t="shared" si="6"/>
        <v>0</v>
      </c>
      <c r="U5" s="42">
        <f t="shared" si="6"/>
        <v>0</v>
      </c>
      <c r="V5" s="42">
        <f t="shared" si="6"/>
        <v>0</v>
      </c>
      <c r="W5" s="277"/>
      <c r="Z5" s="51">
        <f t="shared" si="4"/>
        <v>530</v>
      </c>
      <c r="AA5" s="52">
        <f t="shared" si="4"/>
        <v>545</v>
      </c>
      <c r="AB5" s="23">
        <f t="shared" si="5"/>
        <v>2</v>
      </c>
      <c r="AC5" s="23">
        <f t="shared" si="2"/>
        <v>0</v>
      </c>
      <c r="AD5" s="23">
        <f t="shared" si="3"/>
        <v>0</v>
      </c>
      <c r="AE5" s="23">
        <f t="shared" si="3"/>
        <v>0</v>
      </c>
      <c r="AF5" s="24">
        <f t="shared" si="3"/>
        <v>0</v>
      </c>
      <c r="AG5" s="107"/>
      <c r="AH5" s="107"/>
      <c r="AI5" s="107"/>
      <c r="AJ5" s="107"/>
      <c r="AK5" s="107"/>
    </row>
    <row r="6" spans="1:37" x14ac:dyDescent="0.25">
      <c r="A6" s="32">
        <f>'AFORO-Boy.-Calle 69B'!C140</f>
        <v>545</v>
      </c>
      <c r="B6" s="32">
        <f>'AFORO-Boy.-Calle 69B'!D140</f>
        <v>600</v>
      </c>
      <c r="C6" s="33">
        <f>'AFORO-Boy.-Calle 69B'!F140</f>
        <v>2</v>
      </c>
      <c r="D6" s="20">
        <f>'AFORO-Boy.-Calle 69B'!G140</f>
        <v>0</v>
      </c>
      <c r="E6" s="20">
        <f>'AFORO-Boy.-Calle 69B'!H140</f>
        <v>0</v>
      </c>
      <c r="F6" s="20">
        <f>'AFORO-Boy.-Calle 69B'!I140</f>
        <v>0</v>
      </c>
      <c r="G6" s="20">
        <f>'AFORO-Boy.-Calle 69B'!J140</f>
        <v>0</v>
      </c>
      <c r="J6" s="272"/>
      <c r="K6" s="273"/>
      <c r="L6" s="87" t="str">
        <f>C187</f>
        <v>9(2)</v>
      </c>
      <c r="M6" s="41">
        <f>IF($C$187&gt;0,SUM(D187:D202)," ")</f>
        <v>133</v>
      </c>
      <c r="N6" s="41">
        <f>IF($C$187&gt;0,SUM(E187:E202)," ")</f>
        <v>44</v>
      </c>
      <c r="O6" s="41">
        <f>IF($C$187&gt;0,SUM(F187:F202)," ")</f>
        <v>33</v>
      </c>
      <c r="P6" s="41">
        <f>IF($C$187&gt;0,SUM(G187:G202)," ")</f>
        <v>115</v>
      </c>
      <c r="Q6" s="41">
        <f t="shared" si="0"/>
        <v>325</v>
      </c>
      <c r="R6" s="42">
        <f t="shared" si="6"/>
        <v>0.44740471625121941</v>
      </c>
      <c r="S6" s="42">
        <f t="shared" si="6"/>
        <v>0.14801359033874928</v>
      </c>
      <c r="T6" s="42">
        <f t="shared" si="6"/>
        <v>0.11101019275406197</v>
      </c>
      <c r="U6" s="42">
        <f t="shared" si="6"/>
        <v>0.38685370202173108</v>
      </c>
      <c r="V6" s="42">
        <f t="shared" si="6"/>
        <v>1.0932822013657619</v>
      </c>
      <c r="W6" s="277"/>
      <c r="Z6" s="51">
        <f t="shared" si="4"/>
        <v>545</v>
      </c>
      <c r="AA6" s="52">
        <f t="shared" si="4"/>
        <v>600</v>
      </c>
      <c r="AB6" s="23">
        <f t="shared" si="5"/>
        <v>2</v>
      </c>
      <c r="AC6" s="23">
        <f t="shared" si="2"/>
        <v>0</v>
      </c>
      <c r="AD6" s="23">
        <f t="shared" si="3"/>
        <v>0</v>
      </c>
      <c r="AE6" s="23">
        <f t="shared" si="3"/>
        <v>0</v>
      </c>
      <c r="AF6" s="24">
        <f t="shared" si="3"/>
        <v>0</v>
      </c>
      <c r="AG6" s="107"/>
      <c r="AH6" s="107"/>
      <c r="AI6" s="107"/>
      <c r="AJ6" s="107"/>
      <c r="AK6" s="107"/>
    </row>
    <row r="7" spans="1:37" x14ac:dyDescent="0.25">
      <c r="A7" s="32">
        <f>'AFORO-Boy.-Calle 69B'!C141</f>
        <v>600</v>
      </c>
      <c r="B7" s="32">
        <f>'AFORO-Boy.-Calle 69B'!D141</f>
        <v>615</v>
      </c>
      <c r="C7" s="33">
        <f>'AFORO-Boy.-Calle 69B'!F141</f>
        <v>2</v>
      </c>
      <c r="D7" s="20">
        <f>'AFORO-Boy.-Calle 69B'!G141</f>
        <v>34</v>
      </c>
      <c r="E7" s="20">
        <f>'AFORO-Boy.-Calle 69B'!H141</f>
        <v>148</v>
      </c>
      <c r="F7" s="20">
        <f>'AFORO-Boy.-Calle 69B'!I141</f>
        <v>71</v>
      </c>
      <c r="G7" s="20">
        <f>'AFORO-Boy.-Calle 69B'!J141</f>
        <v>10</v>
      </c>
      <c r="J7" s="272"/>
      <c r="K7" s="273"/>
      <c r="L7" s="87" t="str">
        <f>C247</f>
        <v>10(2)</v>
      </c>
      <c r="M7" s="41">
        <f>IF($C$247&gt;0,SUM(D247:D262))</f>
        <v>0</v>
      </c>
      <c r="N7" s="41">
        <f>IF($C$247&gt;0,SUM(E247:E262))</f>
        <v>0</v>
      </c>
      <c r="O7" s="41">
        <f>IF($C$247&gt;0,SUM(F247:F262))</f>
        <v>0</v>
      </c>
      <c r="P7" s="41">
        <f>IF($C$247&gt;0,SUM(G247:G262))</f>
        <v>0</v>
      </c>
      <c r="Q7" s="41">
        <f t="shared" si="0"/>
        <v>0</v>
      </c>
      <c r="R7" s="42">
        <f t="shared" si="6"/>
        <v>0</v>
      </c>
      <c r="S7" s="42">
        <f t="shared" si="6"/>
        <v>0</v>
      </c>
      <c r="T7" s="42">
        <f t="shared" si="6"/>
        <v>0</v>
      </c>
      <c r="U7" s="42">
        <f t="shared" si="6"/>
        <v>0</v>
      </c>
      <c r="V7" s="42">
        <f t="shared" si="6"/>
        <v>0</v>
      </c>
      <c r="W7" s="277"/>
      <c r="Z7" s="51">
        <f t="shared" si="4"/>
        <v>600</v>
      </c>
      <c r="AA7" s="52">
        <f t="shared" si="4"/>
        <v>615</v>
      </c>
      <c r="AB7" s="23">
        <f t="shared" si="5"/>
        <v>2</v>
      </c>
      <c r="AC7" s="23">
        <f t="shared" si="2"/>
        <v>37</v>
      </c>
      <c r="AD7" s="23">
        <f t="shared" si="3"/>
        <v>151</v>
      </c>
      <c r="AE7" s="23">
        <f t="shared" si="3"/>
        <v>71</v>
      </c>
      <c r="AF7" s="24">
        <f t="shared" si="3"/>
        <v>17</v>
      </c>
      <c r="AG7" s="125" t="str">
        <f>Z7&amp;" a "&amp;AA22</f>
        <v>600 a 1000</v>
      </c>
      <c r="AH7" s="107">
        <f>ROUNDUP(AVERAGE($AC$6:$AC$22),0)</f>
        <v>35</v>
      </c>
      <c r="AI7" s="107">
        <f>ROUNDUP(AVERAGE($AD$6:$AD$22),0)</f>
        <v>77</v>
      </c>
      <c r="AJ7" s="107">
        <f>ROUNDUP(AVERAGE($AE$6:$AE$22),0)</f>
        <v>56</v>
      </c>
      <c r="AK7" s="107">
        <f>ROUNDUP(AVERAGE($AF$6:$AF$22),0)</f>
        <v>32</v>
      </c>
    </row>
    <row r="8" spans="1:37" x14ac:dyDescent="0.25">
      <c r="A8" s="32">
        <f>'AFORO-Boy.-Calle 69B'!C142</f>
        <v>615</v>
      </c>
      <c r="B8" s="32">
        <f>'AFORO-Boy.-Calle 69B'!D142</f>
        <v>630</v>
      </c>
      <c r="C8" s="33">
        <f>'AFORO-Boy.-Calle 69B'!F142</f>
        <v>2</v>
      </c>
      <c r="D8" s="20">
        <f>'AFORO-Boy.-Calle 69B'!G142</f>
        <v>16</v>
      </c>
      <c r="E8" s="20">
        <f>'AFORO-Boy.-Calle 69B'!H142</f>
        <v>122</v>
      </c>
      <c r="F8" s="20">
        <f>'AFORO-Boy.-Calle 69B'!I142</f>
        <v>60</v>
      </c>
      <c r="G8" s="20">
        <f>'AFORO-Boy.-Calle 69B'!J142</f>
        <v>30</v>
      </c>
      <c r="J8" s="272">
        <f>A47</f>
        <v>1600</v>
      </c>
      <c r="K8" s="273">
        <f>B62</f>
        <v>2000</v>
      </c>
      <c r="L8" s="40">
        <f>C47</f>
        <v>2</v>
      </c>
      <c r="M8" s="41">
        <f>IF($C$47&gt;0,SUM(D47:D62))</f>
        <v>800</v>
      </c>
      <c r="N8" s="41">
        <f>IF($C$47&gt;0,SUM(E47:E62))</f>
        <v>686</v>
      </c>
      <c r="O8" s="41">
        <f>IF($C$47&gt;0,SUM(F47:F62))</f>
        <v>512</v>
      </c>
      <c r="P8" s="41">
        <f>IF($C$47&gt;0,SUM(G47:G62))</f>
        <v>183</v>
      </c>
      <c r="Q8" s="41">
        <f t="shared" si="0"/>
        <v>2181</v>
      </c>
      <c r="R8" s="42">
        <f t="shared" ref="R8:V9" si="7">M8/$Q$13*100</f>
        <v>2.6911561879772599</v>
      </c>
      <c r="S8" s="42">
        <f t="shared" si="7"/>
        <v>2.3076664311905004</v>
      </c>
      <c r="T8" s="42">
        <f t="shared" si="7"/>
        <v>1.7223399603054461</v>
      </c>
      <c r="U8" s="42">
        <f t="shared" si="7"/>
        <v>0.6156019779997981</v>
      </c>
      <c r="V8" s="42">
        <f t="shared" si="7"/>
        <v>7.3367645574730034</v>
      </c>
      <c r="W8" s="277">
        <f>SUM(V8:V9)</f>
        <v>24.923470245904397</v>
      </c>
      <c r="Z8" s="51">
        <f t="shared" si="4"/>
        <v>615</v>
      </c>
      <c r="AA8" s="52">
        <f t="shared" si="4"/>
        <v>630</v>
      </c>
      <c r="AB8" s="23">
        <f t="shared" si="5"/>
        <v>2</v>
      </c>
      <c r="AC8" s="23">
        <f t="shared" si="2"/>
        <v>19</v>
      </c>
      <c r="AD8" s="23">
        <f t="shared" si="3"/>
        <v>125</v>
      </c>
      <c r="AE8" s="23">
        <f t="shared" si="3"/>
        <v>61</v>
      </c>
      <c r="AF8" s="24">
        <f t="shared" si="3"/>
        <v>38</v>
      </c>
      <c r="AG8" s="107"/>
      <c r="AH8" s="107">
        <f t="shared" ref="AH8:AH22" si="8">ROUNDUP(AVERAGE($AC$6:$AC$22),0)</f>
        <v>35</v>
      </c>
      <c r="AI8" s="107">
        <f t="shared" ref="AI8:AI22" si="9">ROUNDUP(AVERAGE($AD$6:$AD$22),0)</f>
        <v>77</v>
      </c>
      <c r="AJ8" s="107">
        <f t="shared" ref="AJ8:AJ22" si="10">ROUNDUP(AVERAGE($AE$6:$AE$22),0)</f>
        <v>56</v>
      </c>
      <c r="AK8" s="107">
        <f t="shared" ref="AK8:AK22" si="11">ROUNDUP(AVERAGE($AF$6:$AF$22),0)</f>
        <v>32</v>
      </c>
    </row>
    <row r="9" spans="1:37" x14ac:dyDescent="0.25">
      <c r="A9" s="32">
        <f>'AFORO-Boy.-Calle 69B'!C143</f>
        <v>630</v>
      </c>
      <c r="B9" s="32">
        <f>'AFORO-Boy.-Calle 69B'!D143</f>
        <v>645</v>
      </c>
      <c r="C9" s="33">
        <f>'AFORO-Boy.-Calle 69B'!F143</f>
        <v>2</v>
      </c>
      <c r="D9" s="20">
        <f>'AFORO-Boy.-Calle 69B'!G143</f>
        <v>13</v>
      </c>
      <c r="E9" s="20">
        <f>'AFORO-Boy.-Calle 69B'!H143</f>
        <v>78</v>
      </c>
      <c r="F9" s="20">
        <f>'AFORO-Boy.-Calle 69B'!I143</f>
        <v>58</v>
      </c>
      <c r="G9" s="20">
        <f>'AFORO-Boy.-Calle 69B'!J143</f>
        <v>52</v>
      </c>
      <c r="J9" s="272"/>
      <c r="K9" s="273"/>
      <c r="L9" s="40" t="str">
        <f>C107</f>
        <v>2B</v>
      </c>
      <c r="M9" s="41">
        <f>IF($C$107&gt;0,SUM(D107:D122)," ")</f>
        <v>3829</v>
      </c>
      <c r="N9" s="41">
        <f>IF($C$107&gt;0,SUM(E107:E122)," ")</f>
        <v>89</v>
      </c>
      <c r="O9" s="41">
        <f>IF($C$107&gt;0,SUM(F107:F122)," ")</f>
        <v>38</v>
      </c>
      <c r="P9" s="41">
        <f>IF($C$107&gt;0,SUM(G107:G122)," ")</f>
        <v>1272</v>
      </c>
      <c r="Q9" s="41">
        <f t="shared" si="0"/>
        <v>5228</v>
      </c>
      <c r="R9" s="42">
        <f t="shared" si="7"/>
        <v>12.880546304706158</v>
      </c>
      <c r="S9" s="42">
        <f t="shared" si="7"/>
        <v>0.29939112591247014</v>
      </c>
      <c r="T9" s="42">
        <f t="shared" si="7"/>
        <v>0.12782991892891984</v>
      </c>
      <c r="U9" s="42">
        <f t="shared" si="7"/>
        <v>4.2789383388838429</v>
      </c>
      <c r="V9" s="42">
        <f t="shared" si="7"/>
        <v>17.586705688431394</v>
      </c>
      <c r="W9" s="277"/>
      <c r="Z9" s="51">
        <f t="shared" si="4"/>
        <v>630</v>
      </c>
      <c r="AA9" s="52">
        <f t="shared" si="4"/>
        <v>645</v>
      </c>
      <c r="AB9" s="23">
        <f t="shared" si="5"/>
        <v>2</v>
      </c>
      <c r="AC9" s="23">
        <f t="shared" si="2"/>
        <v>15</v>
      </c>
      <c r="AD9" s="23">
        <f t="shared" si="3"/>
        <v>82</v>
      </c>
      <c r="AE9" s="23">
        <f t="shared" si="3"/>
        <v>58</v>
      </c>
      <c r="AF9" s="24">
        <f t="shared" si="3"/>
        <v>61</v>
      </c>
      <c r="AG9" s="107"/>
      <c r="AH9" s="107">
        <f t="shared" si="8"/>
        <v>35</v>
      </c>
      <c r="AI9" s="107">
        <f t="shared" si="9"/>
        <v>77</v>
      </c>
      <c r="AJ9" s="107">
        <f t="shared" si="10"/>
        <v>56</v>
      </c>
      <c r="AK9" s="107">
        <f t="shared" si="11"/>
        <v>32</v>
      </c>
    </row>
    <row r="10" spans="1:37" x14ac:dyDescent="0.25">
      <c r="A10" s="32">
        <f>'AFORO-Boy.-Calle 69B'!C144</f>
        <v>645</v>
      </c>
      <c r="B10" s="32">
        <f>'AFORO-Boy.-Calle 69B'!D144</f>
        <v>700</v>
      </c>
      <c r="C10" s="33">
        <f>'AFORO-Boy.-Calle 69B'!F144</f>
        <v>2</v>
      </c>
      <c r="D10" s="20">
        <f>'AFORO-Boy.-Calle 69B'!G144</f>
        <v>42</v>
      </c>
      <c r="E10" s="20">
        <f>'AFORO-Boy.-Calle 69B'!H144</f>
        <v>64</v>
      </c>
      <c r="F10" s="20">
        <f>'AFORO-Boy.-Calle 69B'!I144</f>
        <v>70</v>
      </c>
      <c r="G10" s="20">
        <f>'AFORO-Boy.-Calle 69B'!J144</f>
        <v>42</v>
      </c>
      <c r="J10" s="272"/>
      <c r="K10" s="273"/>
      <c r="L10" s="23">
        <f>C127</f>
        <v>6</v>
      </c>
      <c r="M10" s="41">
        <f>IF($C$167&gt;0,SUM(D167:D182))</f>
        <v>0</v>
      </c>
      <c r="N10" s="41">
        <f>IF($C$167&gt;0,SUM(E167:E182))</f>
        <v>0</v>
      </c>
      <c r="O10" s="41">
        <f>IF($C$167&gt;0,SUM(F167:F182))</f>
        <v>0</v>
      </c>
      <c r="P10" s="41">
        <f>IF($C$167&gt;0,SUM(G167:G182))</f>
        <v>0</v>
      </c>
      <c r="Q10" s="41">
        <f t="shared" si="0"/>
        <v>0</v>
      </c>
      <c r="R10" s="42">
        <f t="shared" ref="R10:V12" si="12">M10/$Q$13*100</f>
        <v>0</v>
      </c>
      <c r="S10" s="42">
        <f t="shared" si="12"/>
        <v>0</v>
      </c>
      <c r="T10" s="42">
        <f t="shared" si="12"/>
        <v>0</v>
      </c>
      <c r="U10" s="42">
        <f t="shared" si="12"/>
        <v>0</v>
      </c>
      <c r="V10" s="42">
        <f t="shared" si="12"/>
        <v>0</v>
      </c>
      <c r="W10" s="277"/>
      <c r="Z10" s="51">
        <f t="shared" si="4"/>
        <v>645</v>
      </c>
      <c r="AA10" s="52">
        <f t="shared" si="4"/>
        <v>700</v>
      </c>
      <c r="AB10" s="23">
        <f t="shared" si="5"/>
        <v>2</v>
      </c>
      <c r="AC10" s="23">
        <f t="shared" si="2"/>
        <v>45</v>
      </c>
      <c r="AD10" s="23">
        <f t="shared" si="3"/>
        <v>67</v>
      </c>
      <c r="AE10" s="23">
        <f t="shared" si="3"/>
        <v>71</v>
      </c>
      <c r="AF10" s="24">
        <f t="shared" si="3"/>
        <v>53</v>
      </c>
      <c r="AG10" s="3"/>
      <c r="AH10" s="107">
        <f t="shared" si="8"/>
        <v>35</v>
      </c>
      <c r="AI10" s="107">
        <f t="shared" si="9"/>
        <v>77</v>
      </c>
      <c r="AJ10" s="107">
        <f t="shared" si="10"/>
        <v>56</v>
      </c>
      <c r="AK10" s="107">
        <f t="shared" si="11"/>
        <v>32</v>
      </c>
    </row>
    <row r="11" spans="1:37" x14ac:dyDescent="0.25">
      <c r="A11" s="32">
        <f>'AFORO-Boy.-Calle 69B'!C145</f>
        <v>700</v>
      </c>
      <c r="B11" s="32">
        <f>'AFORO-Boy.-Calle 69B'!D145</f>
        <v>715</v>
      </c>
      <c r="C11" s="33">
        <f>'AFORO-Boy.-Calle 69B'!F145</f>
        <v>2</v>
      </c>
      <c r="D11" s="20">
        <f>'AFORO-Boy.-Calle 69B'!G145</f>
        <v>12</v>
      </c>
      <c r="E11" s="20">
        <f>'AFORO-Boy.-Calle 69B'!H145</f>
        <v>132</v>
      </c>
      <c r="F11" s="20">
        <f>'AFORO-Boy.-Calle 69B'!I145</f>
        <v>76</v>
      </c>
      <c r="G11" s="20">
        <f>'AFORO-Boy.-Calle 69B'!J145</f>
        <v>24</v>
      </c>
      <c r="J11" s="272"/>
      <c r="K11" s="273"/>
      <c r="L11" s="23" t="str">
        <f>C227</f>
        <v>9(2)</v>
      </c>
      <c r="M11" s="41">
        <f>IF($C$227&gt;0,SUM(D227:D242)," ")</f>
        <v>151</v>
      </c>
      <c r="N11" s="41">
        <f>IF($C$227&gt;0,SUM(E227:E242)," ")</f>
        <v>7</v>
      </c>
      <c r="O11" s="41">
        <f>IF($C$227&gt;0,SUM(F227:F242)," ")</f>
        <v>29</v>
      </c>
      <c r="P11" s="41">
        <f>IF($C$227&gt;0,SUM(G227:G242)," ")</f>
        <v>26</v>
      </c>
      <c r="Q11" s="41">
        <f>IF($C$227&gt;0,SUM(H227:H242)," ")</f>
        <v>0</v>
      </c>
      <c r="R11" s="42">
        <f t="shared" si="12"/>
        <v>0.50795573048070775</v>
      </c>
      <c r="S11" s="42">
        <f t="shared" si="12"/>
        <v>2.3547616644801022E-2</v>
      </c>
      <c r="T11" s="42">
        <f t="shared" si="12"/>
        <v>9.7554411814175665E-2</v>
      </c>
      <c r="U11" s="42">
        <f t="shared" si="12"/>
        <v>8.7462576109260934E-2</v>
      </c>
      <c r="V11" s="42">
        <f t="shared" si="12"/>
        <v>0</v>
      </c>
      <c r="W11" s="277"/>
      <c r="Z11" s="51">
        <f t="shared" si="4"/>
        <v>700</v>
      </c>
      <c r="AA11" s="52">
        <f t="shared" si="4"/>
        <v>715</v>
      </c>
      <c r="AB11" s="23">
        <f t="shared" si="5"/>
        <v>2</v>
      </c>
      <c r="AC11" s="23">
        <f t="shared" si="2"/>
        <v>20</v>
      </c>
      <c r="AD11" s="23">
        <f t="shared" si="3"/>
        <v>140</v>
      </c>
      <c r="AE11" s="23">
        <f t="shared" si="3"/>
        <v>80</v>
      </c>
      <c r="AF11" s="24">
        <f t="shared" si="3"/>
        <v>28</v>
      </c>
      <c r="AG11" s="107"/>
      <c r="AH11" s="107">
        <f t="shared" si="8"/>
        <v>35</v>
      </c>
      <c r="AI11" s="107">
        <f t="shared" si="9"/>
        <v>77</v>
      </c>
      <c r="AJ11" s="107">
        <f t="shared" si="10"/>
        <v>56</v>
      </c>
      <c r="AK11" s="107">
        <f t="shared" si="11"/>
        <v>32</v>
      </c>
    </row>
    <row r="12" spans="1:37" x14ac:dyDescent="0.25">
      <c r="A12" s="32">
        <f>'AFORO-Boy.-Calle 69B'!C146</f>
        <v>715</v>
      </c>
      <c r="B12" s="32">
        <f>'AFORO-Boy.-Calle 69B'!D146</f>
        <v>730</v>
      </c>
      <c r="C12" s="33">
        <f>'AFORO-Boy.-Calle 69B'!F146</f>
        <v>2</v>
      </c>
      <c r="D12" s="20">
        <f>'AFORO-Boy.-Calle 69B'!G146</f>
        <v>5</v>
      </c>
      <c r="E12" s="20">
        <f>'AFORO-Boy.-Calle 69B'!H146</f>
        <v>142</v>
      </c>
      <c r="F12" s="20">
        <f>'AFORO-Boy.-Calle 69B'!I146</f>
        <v>119</v>
      </c>
      <c r="G12" s="20">
        <f>'AFORO-Boy.-Calle 69B'!J146</f>
        <v>78</v>
      </c>
      <c r="J12" s="272"/>
      <c r="K12" s="273"/>
      <c r="L12" s="23" t="str">
        <f>C287</f>
        <v>10(2)</v>
      </c>
      <c r="M12" s="41">
        <f>IF($C$287&gt;0,SUM(D287:D302))</f>
        <v>0</v>
      </c>
      <c r="N12" s="41">
        <f>IF($C$287&gt;0,SUM(E287:E302))</f>
        <v>0</v>
      </c>
      <c r="O12" s="41">
        <f>IF($C$287&gt;0,SUM(F287:F302))</f>
        <v>0</v>
      </c>
      <c r="P12" s="41">
        <f>IF($C$287&gt;0,SUM(G287:G302))</f>
        <v>0</v>
      </c>
      <c r="Q12" s="41">
        <f>IF($C$287&gt;0,SUM(H287:H302))</f>
        <v>0</v>
      </c>
      <c r="R12" s="42">
        <f t="shared" si="12"/>
        <v>0</v>
      </c>
      <c r="S12" s="42">
        <f t="shared" si="12"/>
        <v>0</v>
      </c>
      <c r="T12" s="42">
        <f t="shared" si="12"/>
        <v>0</v>
      </c>
      <c r="U12" s="42">
        <f t="shared" si="12"/>
        <v>0</v>
      </c>
      <c r="V12" s="42">
        <f t="shared" si="12"/>
        <v>0</v>
      </c>
      <c r="W12" s="277"/>
      <c r="Z12" s="51">
        <f t="shared" si="4"/>
        <v>715</v>
      </c>
      <c r="AA12" s="52">
        <f t="shared" si="4"/>
        <v>730</v>
      </c>
      <c r="AB12" s="23">
        <f t="shared" si="5"/>
        <v>2</v>
      </c>
      <c r="AC12" s="23">
        <f t="shared" si="2"/>
        <v>14</v>
      </c>
      <c r="AD12" s="23">
        <f t="shared" si="3"/>
        <v>147</v>
      </c>
      <c r="AE12" s="23">
        <f t="shared" si="3"/>
        <v>122</v>
      </c>
      <c r="AF12" s="24">
        <f t="shared" si="3"/>
        <v>92</v>
      </c>
      <c r="AG12" s="107"/>
      <c r="AH12" s="107">
        <f t="shared" si="8"/>
        <v>35</v>
      </c>
      <c r="AI12" s="107">
        <f t="shared" si="9"/>
        <v>77</v>
      </c>
      <c r="AJ12" s="107">
        <f t="shared" si="10"/>
        <v>56</v>
      </c>
      <c r="AK12" s="107">
        <f t="shared" si="11"/>
        <v>32</v>
      </c>
    </row>
    <row r="13" spans="1:37" ht="15.75" thickBot="1" x14ac:dyDescent="0.3">
      <c r="A13" s="32">
        <f>'AFORO-Boy.-Calle 69B'!C147</f>
        <v>730</v>
      </c>
      <c r="B13" s="32">
        <f>'AFORO-Boy.-Calle 69B'!D147</f>
        <v>745</v>
      </c>
      <c r="C13" s="33">
        <f>'AFORO-Boy.-Calle 69B'!F147</f>
        <v>2</v>
      </c>
      <c r="D13" s="20">
        <f>'AFORO-Boy.-Calle 69B'!G147</f>
        <v>16</v>
      </c>
      <c r="E13" s="20">
        <f>'AFORO-Boy.-Calle 69B'!H147</f>
        <v>71</v>
      </c>
      <c r="F13" s="20">
        <f>'AFORO-Boy.-Calle 69B'!I147</f>
        <v>49</v>
      </c>
      <c r="G13" s="20">
        <f>'AFORO-Boy.-Calle 69B'!J147</f>
        <v>20</v>
      </c>
      <c r="J13" s="43">
        <f>A3</f>
        <v>500</v>
      </c>
      <c r="K13" s="44">
        <f>B62</f>
        <v>2000</v>
      </c>
      <c r="L13" s="45"/>
      <c r="M13" s="46">
        <f>SUM(D3:D302)</f>
        <v>15257</v>
      </c>
      <c r="N13" s="46">
        <f>SUM(E3:E302)</f>
        <v>3511</v>
      </c>
      <c r="O13" s="46">
        <f>SUM(F3:F302)</f>
        <v>3408</v>
      </c>
      <c r="P13" s="46">
        <f>SUM(G3:G302)</f>
        <v>7551</v>
      </c>
      <c r="Q13" s="47">
        <f>SUM(M13:P13)</f>
        <v>29727</v>
      </c>
      <c r="R13" s="48">
        <f>M13/$Q13*100</f>
        <v>51.323712449961313</v>
      </c>
      <c r="S13" s="48">
        <f>N13/$Q13*100</f>
        <v>11.810811719985198</v>
      </c>
      <c r="T13" s="48">
        <f>O13/$Q13*100</f>
        <v>11.464325360783127</v>
      </c>
      <c r="U13" s="48">
        <f>P13/$Q13*100</f>
        <v>25.401150469270362</v>
      </c>
      <c r="V13" s="270">
        <f>Q13/$Q13*100</f>
        <v>100</v>
      </c>
      <c r="W13" s="271"/>
      <c r="Z13" s="51">
        <f t="shared" si="4"/>
        <v>730</v>
      </c>
      <c r="AA13" s="52">
        <f t="shared" si="4"/>
        <v>745</v>
      </c>
      <c r="AB13" s="23">
        <f t="shared" si="5"/>
        <v>2</v>
      </c>
      <c r="AC13" s="23">
        <f t="shared" si="2"/>
        <v>30</v>
      </c>
      <c r="AD13" s="23">
        <f t="shared" si="3"/>
        <v>75</v>
      </c>
      <c r="AE13" s="23">
        <f t="shared" si="3"/>
        <v>53</v>
      </c>
      <c r="AF13" s="24">
        <f t="shared" si="3"/>
        <v>22</v>
      </c>
      <c r="AG13" s="107"/>
      <c r="AH13" s="107">
        <f t="shared" si="8"/>
        <v>35</v>
      </c>
      <c r="AI13" s="107">
        <f t="shared" si="9"/>
        <v>77</v>
      </c>
      <c r="AJ13" s="107">
        <f t="shared" si="10"/>
        <v>56</v>
      </c>
      <c r="AK13" s="107">
        <f t="shared" si="11"/>
        <v>32</v>
      </c>
    </row>
    <row r="14" spans="1:37" x14ac:dyDescent="0.25">
      <c r="A14" s="32">
        <f>'AFORO-Boy.-Calle 69B'!C148</f>
        <v>745</v>
      </c>
      <c r="B14" s="32">
        <f>'AFORO-Boy.-Calle 69B'!D148</f>
        <v>800</v>
      </c>
      <c r="C14" s="33">
        <f>'AFORO-Boy.-Calle 69B'!F148</f>
        <v>2</v>
      </c>
      <c r="D14" s="20">
        <f>'AFORO-Boy.-Calle 69B'!G148</f>
        <v>18</v>
      </c>
      <c r="E14" s="20">
        <f>'AFORO-Boy.-Calle 69B'!H148</f>
        <v>32</v>
      </c>
      <c r="F14" s="20">
        <f>'AFORO-Boy.-Calle 69B'!I148</f>
        <v>41</v>
      </c>
      <c r="G14" s="20">
        <f>'AFORO-Boy.-Calle 69B'!J148</f>
        <v>14</v>
      </c>
      <c r="Z14" s="51">
        <f t="shared" si="4"/>
        <v>745</v>
      </c>
      <c r="AA14" s="52">
        <f t="shared" si="4"/>
        <v>800</v>
      </c>
      <c r="AB14" s="23">
        <f t="shared" si="5"/>
        <v>2</v>
      </c>
      <c r="AC14" s="23">
        <f t="shared" si="2"/>
        <v>22</v>
      </c>
      <c r="AD14" s="23">
        <f t="shared" si="3"/>
        <v>33</v>
      </c>
      <c r="AE14" s="23">
        <f t="shared" si="3"/>
        <v>42</v>
      </c>
      <c r="AF14" s="24">
        <f t="shared" si="3"/>
        <v>22</v>
      </c>
      <c r="AG14" s="107"/>
      <c r="AH14" s="107">
        <f t="shared" si="8"/>
        <v>35</v>
      </c>
      <c r="AI14" s="107">
        <f t="shared" si="9"/>
        <v>77</v>
      </c>
      <c r="AJ14" s="107">
        <f t="shared" si="10"/>
        <v>56</v>
      </c>
      <c r="AK14" s="107">
        <f t="shared" si="11"/>
        <v>32</v>
      </c>
    </row>
    <row r="15" spans="1:37" x14ac:dyDescent="0.25">
      <c r="A15" s="32">
        <f>'AFORO-Boy.-Calle 69B'!C149</f>
        <v>800</v>
      </c>
      <c r="B15" s="32">
        <f>'AFORO-Boy.-Calle 69B'!D149</f>
        <v>815</v>
      </c>
      <c r="C15" s="33">
        <f>'AFORO-Boy.-Calle 69B'!F149</f>
        <v>2</v>
      </c>
      <c r="D15" s="20">
        <f>'AFORO-Boy.-Calle 69B'!G149</f>
        <v>21</v>
      </c>
      <c r="E15" s="20">
        <f>'AFORO-Boy.-Calle 69B'!H149</f>
        <v>48</v>
      </c>
      <c r="F15" s="20">
        <f>'AFORO-Boy.-Calle 69B'!I149</f>
        <v>63</v>
      </c>
      <c r="G15" s="20">
        <f>'AFORO-Boy.-Calle 69B'!J149</f>
        <v>26</v>
      </c>
      <c r="Z15" s="51">
        <f t="shared" si="4"/>
        <v>800</v>
      </c>
      <c r="AA15" s="52">
        <f t="shared" si="4"/>
        <v>815</v>
      </c>
      <c r="AB15" s="23">
        <f t="shared" si="5"/>
        <v>2</v>
      </c>
      <c r="AC15" s="23">
        <f t="shared" si="2"/>
        <v>37</v>
      </c>
      <c r="AD15" s="23">
        <f t="shared" si="3"/>
        <v>51</v>
      </c>
      <c r="AE15" s="23">
        <f t="shared" si="3"/>
        <v>66</v>
      </c>
      <c r="AF15" s="24">
        <f t="shared" si="3"/>
        <v>39</v>
      </c>
      <c r="AG15" s="107"/>
      <c r="AH15" s="107">
        <f t="shared" si="8"/>
        <v>35</v>
      </c>
      <c r="AI15" s="107">
        <f t="shared" si="9"/>
        <v>77</v>
      </c>
      <c r="AJ15" s="107">
        <f t="shared" si="10"/>
        <v>56</v>
      </c>
      <c r="AK15" s="107">
        <f t="shared" si="11"/>
        <v>32</v>
      </c>
    </row>
    <row r="16" spans="1:37" x14ac:dyDescent="0.25">
      <c r="A16" s="32">
        <f>'AFORO-Boy.-Calle 69B'!C150</f>
        <v>815</v>
      </c>
      <c r="B16" s="32">
        <f>'AFORO-Boy.-Calle 69B'!D150</f>
        <v>830</v>
      </c>
      <c r="C16" s="33">
        <f>'AFORO-Boy.-Calle 69B'!F150</f>
        <v>2</v>
      </c>
      <c r="D16" s="20">
        <f>'AFORO-Boy.-Calle 69B'!G150</f>
        <v>40</v>
      </c>
      <c r="E16" s="20">
        <f>'AFORO-Boy.-Calle 69B'!H150</f>
        <v>81</v>
      </c>
      <c r="F16" s="20">
        <f>'AFORO-Boy.-Calle 69B'!I150</f>
        <v>75</v>
      </c>
      <c r="G16" s="20">
        <f>'AFORO-Boy.-Calle 69B'!J150</f>
        <v>17</v>
      </c>
      <c r="Z16" s="51">
        <f t="shared" si="4"/>
        <v>815</v>
      </c>
      <c r="AA16" s="52">
        <f t="shared" si="4"/>
        <v>830</v>
      </c>
      <c r="AB16" s="23">
        <f t="shared" si="5"/>
        <v>2</v>
      </c>
      <c r="AC16" s="23">
        <f t="shared" si="2"/>
        <v>54</v>
      </c>
      <c r="AD16" s="23">
        <f t="shared" si="3"/>
        <v>82</v>
      </c>
      <c r="AE16" s="23">
        <f t="shared" si="3"/>
        <v>81</v>
      </c>
      <c r="AF16" s="24">
        <f t="shared" si="3"/>
        <v>29</v>
      </c>
      <c r="AG16" s="107"/>
      <c r="AH16" s="107">
        <f t="shared" si="8"/>
        <v>35</v>
      </c>
      <c r="AI16" s="107">
        <f t="shared" si="9"/>
        <v>77</v>
      </c>
      <c r="AJ16" s="107">
        <f t="shared" si="10"/>
        <v>56</v>
      </c>
      <c r="AK16" s="107">
        <f t="shared" si="11"/>
        <v>32</v>
      </c>
    </row>
    <row r="17" spans="1:37" x14ac:dyDescent="0.25">
      <c r="A17" s="32">
        <f>'AFORO-Boy.-Calle 69B'!C151</f>
        <v>830</v>
      </c>
      <c r="B17" s="32">
        <f>'AFORO-Boy.-Calle 69B'!D151</f>
        <v>845</v>
      </c>
      <c r="C17" s="33">
        <f>'AFORO-Boy.-Calle 69B'!F151</f>
        <v>2</v>
      </c>
      <c r="D17" s="20">
        <f>'AFORO-Boy.-Calle 69B'!G151</f>
        <v>23</v>
      </c>
      <c r="E17" s="20">
        <f>'AFORO-Boy.-Calle 69B'!H151</f>
        <v>53</v>
      </c>
      <c r="F17" s="20">
        <f>'AFORO-Boy.-Calle 69B'!I151</f>
        <v>54</v>
      </c>
      <c r="G17" s="20">
        <f>'AFORO-Boy.-Calle 69B'!J151</f>
        <v>18</v>
      </c>
      <c r="Z17" s="51">
        <f t="shared" si="4"/>
        <v>830</v>
      </c>
      <c r="AA17" s="52">
        <f t="shared" si="4"/>
        <v>845</v>
      </c>
      <c r="AB17" s="23">
        <f t="shared" si="5"/>
        <v>2</v>
      </c>
      <c r="AC17" s="23">
        <f t="shared" si="2"/>
        <v>30</v>
      </c>
      <c r="AD17" s="23">
        <f t="shared" si="3"/>
        <v>54</v>
      </c>
      <c r="AE17" s="23">
        <f t="shared" si="3"/>
        <v>56</v>
      </c>
      <c r="AF17" s="24">
        <f t="shared" si="3"/>
        <v>21</v>
      </c>
      <c r="AG17" s="107"/>
      <c r="AH17" s="107">
        <f t="shared" si="8"/>
        <v>35</v>
      </c>
      <c r="AI17" s="107">
        <f t="shared" si="9"/>
        <v>77</v>
      </c>
      <c r="AJ17" s="107">
        <f t="shared" si="10"/>
        <v>56</v>
      </c>
      <c r="AK17" s="107">
        <f t="shared" si="11"/>
        <v>32</v>
      </c>
    </row>
    <row r="18" spans="1:37" x14ac:dyDescent="0.25">
      <c r="A18" s="32">
        <f>'AFORO-Boy.-Calle 69B'!C152</f>
        <v>845</v>
      </c>
      <c r="B18" s="32">
        <f>'AFORO-Boy.-Calle 69B'!D152</f>
        <v>900</v>
      </c>
      <c r="C18" s="33">
        <f>'AFORO-Boy.-Calle 69B'!F152</f>
        <v>2</v>
      </c>
      <c r="D18" s="20">
        <f>'AFORO-Boy.-Calle 69B'!G152</f>
        <v>41</v>
      </c>
      <c r="E18" s="20">
        <f>'AFORO-Boy.-Calle 69B'!H152</f>
        <v>56</v>
      </c>
      <c r="F18" s="20">
        <f>'AFORO-Boy.-Calle 69B'!I152</f>
        <v>37</v>
      </c>
      <c r="G18" s="20">
        <f>'AFORO-Boy.-Calle 69B'!J152</f>
        <v>19</v>
      </c>
      <c r="Z18" s="51">
        <f t="shared" si="4"/>
        <v>845</v>
      </c>
      <c r="AA18" s="52">
        <f t="shared" si="4"/>
        <v>900</v>
      </c>
      <c r="AB18" s="23">
        <f t="shared" si="5"/>
        <v>2</v>
      </c>
      <c r="AC18" s="23">
        <f t="shared" si="2"/>
        <v>48</v>
      </c>
      <c r="AD18" s="23">
        <f t="shared" si="3"/>
        <v>57</v>
      </c>
      <c r="AE18" s="23">
        <f t="shared" si="3"/>
        <v>38</v>
      </c>
      <c r="AF18" s="24">
        <f t="shared" si="3"/>
        <v>23</v>
      </c>
      <c r="AG18" s="107"/>
      <c r="AH18" s="107">
        <f t="shared" si="8"/>
        <v>35</v>
      </c>
      <c r="AI18" s="107">
        <f t="shared" si="9"/>
        <v>77</v>
      </c>
      <c r="AJ18" s="107">
        <f t="shared" si="10"/>
        <v>56</v>
      </c>
      <c r="AK18" s="107">
        <f t="shared" si="11"/>
        <v>32</v>
      </c>
    </row>
    <row r="19" spans="1:37" x14ac:dyDescent="0.25">
      <c r="A19" s="32">
        <f>'AFORO-Boy.-Calle 69B'!C153</f>
        <v>900</v>
      </c>
      <c r="B19" s="32">
        <f>'AFORO-Boy.-Calle 69B'!D153</f>
        <v>915</v>
      </c>
      <c r="C19" s="33">
        <f>'AFORO-Boy.-Calle 69B'!F153</f>
        <v>2</v>
      </c>
      <c r="D19" s="20">
        <f>'AFORO-Boy.-Calle 69B'!G153</f>
        <v>48</v>
      </c>
      <c r="E19" s="20">
        <f>'AFORO-Boy.-Calle 69B'!H153</f>
        <v>52</v>
      </c>
      <c r="F19" s="20">
        <f>'AFORO-Boy.-Calle 69B'!I153</f>
        <v>30</v>
      </c>
      <c r="G19" s="20">
        <f>'AFORO-Boy.-Calle 69B'!J153</f>
        <v>14</v>
      </c>
      <c r="Z19" s="51">
        <f t="shared" si="4"/>
        <v>900</v>
      </c>
      <c r="AA19" s="52">
        <f t="shared" si="4"/>
        <v>915</v>
      </c>
      <c r="AB19" s="23">
        <f t="shared" si="5"/>
        <v>2</v>
      </c>
      <c r="AC19" s="23">
        <f t="shared" si="2"/>
        <v>54</v>
      </c>
      <c r="AD19" s="23">
        <f t="shared" ref="AD19:AF34" si="13">E19+E199</f>
        <v>54</v>
      </c>
      <c r="AE19" s="23">
        <f t="shared" si="13"/>
        <v>31</v>
      </c>
      <c r="AF19" s="24">
        <f t="shared" si="13"/>
        <v>18</v>
      </c>
      <c r="AG19" s="107"/>
      <c r="AH19" s="107">
        <f t="shared" si="8"/>
        <v>35</v>
      </c>
      <c r="AI19" s="107">
        <f t="shared" si="9"/>
        <v>77</v>
      </c>
      <c r="AJ19" s="107">
        <f t="shared" si="10"/>
        <v>56</v>
      </c>
      <c r="AK19" s="107">
        <f t="shared" si="11"/>
        <v>32</v>
      </c>
    </row>
    <row r="20" spans="1:37" x14ac:dyDescent="0.25">
      <c r="A20" s="32">
        <f>'AFORO-Boy.-Calle 69B'!C154</f>
        <v>915</v>
      </c>
      <c r="B20" s="32">
        <f>'AFORO-Boy.-Calle 69B'!D154</f>
        <v>930</v>
      </c>
      <c r="C20" s="33">
        <f>'AFORO-Boy.-Calle 69B'!F154</f>
        <v>2</v>
      </c>
      <c r="D20" s="20">
        <f>'AFORO-Boy.-Calle 69B'!G154</f>
        <v>35</v>
      </c>
      <c r="E20" s="20">
        <f>'AFORO-Boy.-Calle 69B'!H154</f>
        <v>65</v>
      </c>
      <c r="F20" s="20">
        <f>'AFORO-Boy.-Calle 69B'!I154</f>
        <v>35</v>
      </c>
      <c r="G20" s="20">
        <f>'AFORO-Boy.-Calle 69B'!J154</f>
        <v>20</v>
      </c>
      <c r="Z20" s="51">
        <f t="shared" ref="Z20:AA35" si="14">A80</f>
        <v>915</v>
      </c>
      <c r="AA20" s="52">
        <f t="shared" si="14"/>
        <v>930</v>
      </c>
      <c r="AB20" s="23">
        <f t="shared" si="5"/>
        <v>2</v>
      </c>
      <c r="AC20" s="23">
        <f t="shared" si="2"/>
        <v>45</v>
      </c>
      <c r="AD20" s="23">
        <f t="shared" si="13"/>
        <v>67</v>
      </c>
      <c r="AE20" s="23">
        <f t="shared" si="13"/>
        <v>37</v>
      </c>
      <c r="AF20" s="24">
        <f t="shared" si="13"/>
        <v>30</v>
      </c>
      <c r="AG20" s="107"/>
      <c r="AH20" s="107">
        <f t="shared" si="8"/>
        <v>35</v>
      </c>
      <c r="AI20" s="107">
        <f t="shared" si="9"/>
        <v>77</v>
      </c>
      <c r="AJ20" s="107">
        <f t="shared" si="10"/>
        <v>56</v>
      </c>
      <c r="AK20" s="107">
        <f t="shared" si="11"/>
        <v>32</v>
      </c>
    </row>
    <row r="21" spans="1:37" x14ac:dyDescent="0.25">
      <c r="A21" s="32">
        <f>'AFORO-Boy.-Calle 69B'!C155</f>
        <v>930</v>
      </c>
      <c r="B21" s="32">
        <f>'AFORO-Boy.-Calle 69B'!D155</f>
        <v>945</v>
      </c>
      <c r="C21" s="33">
        <f>'AFORO-Boy.-Calle 69B'!F155</f>
        <v>2</v>
      </c>
      <c r="D21" s="20">
        <f>'AFORO-Boy.-Calle 69B'!G155</f>
        <v>53</v>
      </c>
      <c r="E21" s="20">
        <f>'AFORO-Boy.-Calle 69B'!H155</f>
        <v>43</v>
      </c>
      <c r="F21" s="20">
        <f>'AFORO-Boy.-Calle 69B'!I155</f>
        <v>26</v>
      </c>
      <c r="G21" s="20">
        <f>'AFORO-Boy.-Calle 69B'!J155</f>
        <v>16</v>
      </c>
      <c r="Z21" s="51">
        <f t="shared" si="14"/>
        <v>930</v>
      </c>
      <c r="AA21" s="52">
        <f t="shared" si="14"/>
        <v>945</v>
      </c>
      <c r="AB21" s="23">
        <f t="shared" si="5"/>
        <v>2</v>
      </c>
      <c r="AC21" s="23">
        <f t="shared" si="2"/>
        <v>75</v>
      </c>
      <c r="AD21" s="23">
        <f t="shared" si="13"/>
        <v>45</v>
      </c>
      <c r="AE21" s="23">
        <f t="shared" si="13"/>
        <v>28</v>
      </c>
      <c r="AF21" s="24">
        <f t="shared" si="13"/>
        <v>20</v>
      </c>
      <c r="AG21" s="107"/>
      <c r="AH21" s="107">
        <f t="shared" si="8"/>
        <v>35</v>
      </c>
      <c r="AI21" s="107">
        <f t="shared" si="9"/>
        <v>77</v>
      </c>
      <c r="AJ21" s="107">
        <f t="shared" si="10"/>
        <v>56</v>
      </c>
      <c r="AK21" s="107">
        <f t="shared" si="11"/>
        <v>32</v>
      </c>
    </row>
    <row r="22" spans="1:37" x14ac:dyDescent="0.25">
      <c r="A22" s="32">
        <f>'AFORO-Boy.-Calle 69B'!C156</f>
        <v>945</v>
      </c>
      <c r="B22" s="32">
        <f>'AFORO-Boy.-Calle 69B'!D156</f>
        <v>1000</v>
      </c>
      <c r="C22" s="33">
        <f>'AFORO-Boy.-Calle 69B'!F156</f>
        <v>2</v>
      </c>
      <c r="D22" s="20">
        <f>'AFORO-Boy.-Calle 69B'!G156</f>
        <v>40</v>
      </c>
      <c r="E22" s="20">
        <f>'AFORO-Boy.-Calle 69B'!H156</f>
        <v>64</v>
      </c>
      <c r="F22" s="20">
        <f>'AFORO-Boy.-Calle 69B'!I156</f>
        <v>40</v>
      </c>
      <c r="G22" s="20">
        <f>'AFORO-Boy.-Calle 69B'!J156</f>
        <v>14</v>
      </c>
      <c r="Z22" s="51">
        <f t="shared" si="14"/>
        <v>945</v>
      </c>
      <c r="AA22" s="52">
        <f t="shared" si="14"/>
        <v>1000</v>
      </c>
      <c r="AB22" s="23">
        <f t="shared" si="5"/>
        <v>2</v>
      </c>
      <c r="AC22" s="23">
        <f t="shared" si="2"/>
        <v>45</v>
      </c>
      <c r="AD22" s="23">
        <f t="shared" si="13"/>
        <v>65</v>
      </c>
      <c r="AE22" s="23">
        <f t="shared" si="13"/>
        <v>42</v>
      </c>
      <c r="AF22" s="24">
        <f t="shared" si="13"/>
        <v>16</v>
      </c>
      <c r="AG22" s="107"/>
      <c r="AH22" s="107">
        <f t="shared" si="8"/>
        <v>35</v>
      </c>
      <c r="AI22" s="107">
        <f t="shared" si="9"/>
        <v>77</v>
      </c>
      <c r="AJ22" s="107">
        <f t="shared" si="10"/>
        <v>56</v>
      </c>
      <c r="AK22" s="107">
        <f t="shared" si="11"/>
        <v>32</v>
      </c>
    </row>
    <row r="23" spans="1:37" x14ac:dyDescent="0.25">
      <c r="A23" s="32">
        <f>'AFORO-Boy.-Calle 69B'!C157</f>
        <v>1000</v>
      </c>
      <c r="B23" s="32">
        <f>'AFORO-Boy.-Calle 69B'!D157</f>
        <v>1015</v>
      </c>
      <c r="C23" s="33">
        <f>'AFORO-Boy.-Calle 69B'!F157</f>
        <v>2</v>
      </c>
      <c r="D23" s="20">
        <f>'AFORO-Boy.-Calle 69B'!G157</f>
        <v>37</v>
      </c>
      <c r="E23" s="20">
        <f>'AFORO-Boy.-Calle 69B'!H157</f>
        <v>47</v>
      </c>
      <c r="F23" s="20">
        <f>'AFORO-Boy.-Calle 69B'!I157</f>
        <v>92</v>
      </c>
      <c r="G23" s="20">
        <f>'AFORO-Boy.-Calle 69B'!J157</f>
        <v>16</v>
      </c>
      <c r="Z23" s="51">
        <f t="shared" si="14"/>
        <v>1000</v>
      </c>
      <c r="AA23" s="52">
        <f t="shared" si="14"/>
        <v>1015</v>
      </c>
      <c r="AB23" s="23">
        <f t="shared" si="5"/>
        <v>2</v>
      </c>
      <c r="AC23" s="23">
        <f t="shared" si="2"/>
        <v>47</v>
      </c>
      <c r="AD23" s="23">
        <f t="shared" si="13"/>
        <v>49</v>
      </c>
      <c r="AE23" s="23">
        <f t="shared" si="13"/>
        <v>95</v>
      </c>
      <c r="AF23" s="24">
        <f t="shared" si="13"/>
        <v>24</v>
      </c>
      <c r="AG23" s="107"/>
      <c r="AH23" s="107"/>
      <c r="AI23" s="107"/>
      <c r="AJ23" s="107"/>
      <c r="AK23" s="107"/>
    </row>
    <row r="24" spans="1:37" x14ac:dyDescent="0.25">
      <c r="A24" s="32">
        <f>'AFORO-Boy.-Calle 69B'!C158</f>
        <v>1015</v>
      </c>
      <c r="B24" s="32">
        <f>'AFORO-Boy.-Calle 69B'!D158</f>
        <v>1030</v>
      </c>
      <c r="C24" s="33">
        <f>'AFORO-Boy.-Calle 69B'!F158</f>
        <v>2</v>
      </c>
      <c r="D24" s="20">
        <f>'AFORO-Boy.-Calle 69B'!G158</f>
        <v>34</v>
      </c>
      <c r="E24" s="20">
        <f>'AFORO-Boy.-Calle 69B'!H158</f>
        <v>39</v>
      </c>
      <c r="F24" s="20">
        <f>'AFORO-Boy.-Calle 69B'!I158</f>
        <v>91</v>
      </c>
      <c r="G24" s="20">
        <f>'AFORO-Boy.-Calle 69B'!J158</f>
        <v>7</v>
      </c>
      <c r="Z24" s="51">
        <f t="shared" si="14"/>
        <v>1015</v>
      </c>
      <c r="AA24" s="52">
        <f t="shared" si="14"/>
        <v>1030</v>
      </c>
      <c r="AB24" s="23">
        <f t="shared" si="5"/>
        <v>2</v>
      </c>
      <c r="AC24" s="23">
        <f t="shared" si="2"/>
        <v>44</v>
      </c>
      <c r="AD24" s="23">
        <f t="shared" si="13"/>
        <v>41</v>
      </c>
      <c r="AE24" s="23">
        <f t="shared" si="13"/>
        <v>96</v>
      </c>
      <c r="AF24" s="24">
        <f t="shared" si="13"/>
        <v>12</v>
      </c>
      <c r="AG24" s="107"/>
      <c r="AH24" s="107"/>
      <c r="AI24" s="107"/>
      <c r="AJ24" s="107"/>
      <c r="AK24" s="107"/>
    </row>
    <row r="25" spans="1:37" x14ac:dyDescent="0.25">
      <c r="A25" s="32">
        <f>'AFORO-Boy.-Calle 69B'!C159</f>
        <v>1030</v>
      </c>
      <c r="B25" s="32">
        <f>'AFORO-Boy.-Calle 69B'!D159</f>
        <v>1045</v>
      </c>
      <c r="C25" s="33">
        <f>'AFORO-Boy.-Calle 69B'!F159</f>
        <v>2</v>
      </c>
      <c r="D25" s="20">
        <f>'AFORO-Boy.-Calle 69B'!G159</f>
        <v>41</v>
      </c>
      <c r="E25" s="20">
        <f>'AFORO-Boy.-Calle 69B'!H159</f>
        <v>33</v>
      </c>
      <c r="F25" s="20">
        <f>'AFORO-Boy.-Calle 69B'!I159</f>
        <v>59</v>
      </c>
      <c r="G25" s="20">
        <f>'AFORO-Boy.-Calle 69B'!J159</f>
        <v>4</v>
      </c>
      <c r="Z25" s="51">
        <f t="shared" si="14"/>
        <v>1030</v>
      </c>
      <c r="AA25" s="52">
        <f t="shared" si="14"/>
        <v>1045</v>
      </c>
      <c r="AB25" s="23">
        <f t="shared" si="5"/>
        <v>2</v>
      </c>
      <c r="AC25" s="23">
        <f t="shared" si="2"/>
        <v>65</v>
      </c>
      <c r="AD25" s="23">
        <f t="shared" si="13"/>
        <v>35</v>
      </c>
      <c r="AE25" s="23">
        <f t="shared" si="13"/>
        <v>68</v>
      </c>
      <c r="AF25" s="24">
        <f t="shared" si="13"/>
        <v>7</v>
      </c>
      <c r="AG25" s="107"/>
      <c r="AH25" s="107"/>
      <c r="AI25" s="107"/>
      <c r="AJ25" s="107"/>
      <c r="AK25" s="107"/>
    </row>
    <row r="26" spans="1:37" x14ac:dyDescent="0.25">
      <c r="A26" s="32">
        <f>'AFORO-Boy.-Calle 69B'!C160</f>
        <v>1045</v>
      </c>
      <c r="B26" s="32">
        <f>'AFORO-Boy.-Calle 69B'!D160</f>
        <v>1100</v>
      </c>
      <c r="C26" s="33">
        <f>'AFORO-Boy.-Calle 69B'!F160</f>
        <v>2</v>
      </c>
      <c r="D26" s="20">
        <f>'AFORO-Boy.-Calle 69B'!G160</f>
        <v>32</v>
      </c>
      <c r="E26" s="20">
        <f>'AFORO-Boy.-Calle 69B'!H160</f>
        <v>37</v>
      </c>
      <c r="F26" s="20">
        <f>'AFORO-Boy.-Calle 69B'!I160</f>
        <v>99</v>
      </c>
      <c r="G26" s="20">
        <f>'AFORO-Boy.-Calle 69B'!J160</f>
        <v>11</v>
      </c>
      <c r="Z26" s="51">
        <f t="shared" si="14"/>
        <v>1045</v>
      </c>
      <c r="AA26" s="52">
        <f t="shared" si="14"/>
        <v>1100</v>
      </c>
      <c r="AB26" s="23">
        <f t="shared" si="5"/>
        <v>2</v>
      </c>
      <c r="AC26" s="23">
        <f t="shared" si="2"/>
        <v>61</v>
      </c>
      <c r="AD26" s="23">
        <f t="shared" si="13"/>
        <v>38</v>
      </c>
      <c r="AE26" s="23">
        <f t="shared" si="13"/>
        <v>102</v>
      </c>
      <c r="AF26" s="24">
        <f t="shared" si="13"/>
        <v>16</v>
      </c>
      <c r="AG26" s="107"/>
      <c r="AH26" s="107"/>
      <c r="AI26" s="107"/>
      <c r="AJ26" s="107"/>
      <c r="AK26" s="107"/>
    </row>
    <row r="27" spans="1:37" x14ac:dyDescent="0.25">
      <c r="A27" s="32">
        <f>'AFORO-Boy.-Calle 69B'!C161</f>
        <v>1100</v>
      </c>
      <c r="B27" s="32">
        <f>'AFORO-Boy.-Calle 69B'!D161</f>
        <v>1115</v>
      </c>
      <c r="C27" s="33">
        <f>'AFORO-Boy.-Calle 69B'!F161</f>
        <v>2</v>
      </c>
      <c r="D27" s="20">
        <f>'AFORO-Boy.-Calle 69B'!G161</f>
        <v>37</v>
      </c>
      <c r="E27" s="20">
        <f>'AFORO-Boy.-Calle 69B'!H161</f>
        <v>37</v>
      </c>
      <c r="F27" s="20">
        <f>'AFORO-Boy.-Calle 69B'!I161</f>
        <v>78</v>
      </c>
      <c r="G27" s="20">
        <f>'AFORO-Boy.-Calle 69B'!J161</f>
        <v>20</v>
      </c>
      <c r="Z27" s="51">
        <f t="shared" si="14"/>
        <v>1100</v>
      </c>
      <c r="AA27" s="52">
        <f t="shared" si="14"/>
        <v>1115</v>
      </c>
      <c r="AB27" s="23">
        <f t="shared" si="5"/>
        <v>2</v>
      </c>
      <c r="AC27" s="23">
        <f t="shared" si="2"/>
        <v>48</v>
      </c>
      <c r="AD27" s="23">
        <f t="shared" si="13"/>
        <v>38</v>
      </c>
      <c r="AE27" s="23">
        <f t="shared" si="13"/>
        <v>80</v>
      </c>
      <c r="AF27" s="24">
        <f t="shared" si="13"/>
        <v>22</v>
      </c>
      <c r="AG27" s="107"/>
      <c r="AH27" s="107"/>
      <c r="AI27" s="107"/>
      <c r="AJ27" s="107"/>
      <c r="AK27" s="107"/>
    </row>
    <row r="28" spans="1:37" x14ac:dyDescent="0.25">
      <c r="A28" s="32">
        <f>'AFORO-Boy.-Calle 69B'!C162</f>
        <v>1115</v>
      </c>
      <c r="B28" s="32">
        <f>'AFORO-Boy.-Calle 69B'!D162</f>
        <v>1130</v>
      </c>
      <c r="C28" s="33">
        <f>'AFORO-Boy.-Calle 69B'!F162</f>
        <v>2</v>
      </c>
      <c r="D28" s="20">
        <f>'AFORO-Boy.-Calle 69B'!G162</f>
        <v>38</v>
      </c>
      <c r="E28" s="20">
        <f>'AFORO-Boy.-Calle 69B'!H162</f>
        <v>61</v>
      </c>
      <c r="F28" s="20">
        <f>'AFORO-Boy.-Calle 69B'!I162</f>
        <v>63</v>
      </c>
      <c r="G28" s="20">
        <f>'AFORO-Boy.-Calle 69B'!J162</f>
        <v>6</v>
      </c>
      <c r="Z28" s="51">
        <f t="shared" si="14"/>
        <v>1115</v>
      </c>
      <c r="AA28" s="52">
        <f t="shared" si="14"/>
        <v>1130</v>
      </c>
      <c r="AB28" s="23">
        <f t="shared" si="5"/>
        <v>2</v>
      </c>
      <c r="AC28" s="23">
        <f t="shared" si="2"/>
        <v>53</v>
      </c>
      <c r="AD28" s="23">
        <f t="shared" si="13"/>
        <v>61</v>
      </c>
      <c r="AE28" s="23">
        <f t="shared" si="13"/>
        <v>64</v>
      </c>
      <c r="AF28" s="24">
        <f t="shared" si="13"/>
        <v>8</v>
      </c>
      <c r="AG28" s="107"/>
      <c r="AH28" s="107"/>
      <c r="AI28" s="107"/>
      <c r="AJ28" s="107"/>
      <c r="AK28" s="107"/>
    </row>
    <row r="29" spans="1:37" x14ac:dyDescent="0.25">
      <c r="A29" s="32">
        <f>'AFORO-Boy.-Calle 69B'!C163</f>
        <v>1130</v>
      </c>
      <c r="B29" s="32">
        <f>'AFORO-Boy.-Calle 69B'!D163</f>
        <v>1145</v>
      </c>
      <c r="C29" s="33">
        <f>'AFORO-Boy.-Calle 69B'!F163</f>
        <v>2</v>
      </c>
      <c r="D29" s="20">
        <f>'AFORO-Boy.-Calle 69B'!G163</f>
        <v>40</v>
      </c>
      <c r="E29" s="20">
        <f>'AFORO-Boy.-Calle 69B'!H163</f>
        <v>46</v>
      </c>
      <c r="F29" s="20">
        <f>'AFORO-Boy.-Calle 69B'!I163</f>
        <v>70</v>
      </c>
      <c r="G29" s="20">
        <f>'AFORO-Boy.-Calle 69B'!J163</f>
        <v>14</v>
      </c>
      <c r="Z29" s="51">
        <f t="shared" si="14"/>
        <v>1130</v>
      </c>
      <c r="AA29" s="52">
        <f t="shared" si="14"/>
        <v>1145</v>
      </c>
      <c r="AB29" s="23">
        <f t="shared" si="5"/>
        <v>2</v>
      </c>
      <c r="AC29" s="23">
        <f t="shared" si="2"/>
        <v>64</v>
      </c>
      <c r="AD29" s="23">
        <f t="shared" si="13"/>
        <v>48</v>
      </c>
      <c r="AE29" s="23">
        <f t="shared" si="13"/>
        <v>72</v>
      </c>
      <c r="AF29" s="24">
        <f t="shared" si="13"/>
        <v>19</v>
      </c>
      <c r="AG29" s="107"/>
      <c r="AH29" s="107"/>
      <c r="AI29" s="107"/>
      <c r="AJ29" s="107"/>
      <c r="AK29" s="107"/>
    </row>
    <row r="30" spans="1:37" x14ac:dyDescent="0.25">
      <c r="A30" s="32">
        <f>'AFORO-Boy.-Calle 69B'!C164</f>
        <v>1145</v>
      </c>
      <c r="B30" s="32">
        <f>'AFORO-Boy.-Calle 69B'!D164</f>
        <v>1200</v>
      </c>
      <c r="C30" s="33">
        <f>'AFORO-Boy.-Calle 69B'!F164</f>
        <v>2</v>
      </c>
      <c r="D30" s="20">
        <f>'AFORO-Boy.-Calle 69B'!G164</f>
        <v>36</v>
      </c>
      <c r="E30" s="20">
        <f>'AFORO-Boy.-Calle 69B'!H164</f>
        <v>78</v>
      </c>
      <c r="F30" s="20">
        <f>'AFORO-Boy.-Calle 69B'!I164</f>
        <v>61</v>
      </c>
      <c r="G30" s="20">
        <f>'AFORO-Boy.-Calle 69B'!J164</f>
        <v>17</v>
      </c>
      <c r="Z30" s="51">
        <f t="shared" si="14"/>
        <v>1145</v>
      </c>
      <c r="AA30" s="52">
        <f t="shared" si="14"/>
        <v>1200</v>
      </c>
      <c r="AB30" s="23">
        <f t="shared" si="5"/>
        <v>2</v>
      </c>
      <c r="AC30" s="23">
        <f t="shared" si="2"/>
        <v>55</v>
      </c>
      <c r="AD30" s="23">
        <f t="shared" si="13"/>
        <v>79</v>
      </c>
      <c r="AE30" s="23">
        <f t="shared" si="13"/>
        <v>62</v>
      </c>
      <c r="AF30" s="24">
        <f t="shared" si="13"/>
        <v>23</v>
      </c>
      <c r="AG30" s="107"/>
      <c r="AH30" s="107"/>
      <c r="AI30" s="107"/>
      <c r="AJ30" s="107"/>
      <c r="AK30" s="107"/>
    </row>
    <row r="31" spans="1:37" x14ac:dyDescent="0.25">
      <c r="A31" s="32">
        <f>'AFORO-Boy.-Calle 69B'!C165</f>
        <v>1200</v>
      </c>
      <c r="B31" s="32">
        <f>'AFORO-Boy.-Calle 69B'!D165</f>
        <v>1215</v>
      </c>
      <c r="C31" s="33">
        <f>'AFORO-Boy.-Calle 69B'!F165</f>
        <v>2</v>
      </c>
      <c r="D31" s="20">
        <f>'AFORO-Boy.-Calle 69B'!G165</f>
        <v>25</v>
      </c>
      <c r="E31" s="20">
        <f>'AFORO-Boy.-Calle 69B'!H165</f>
        <v>54</v>
      </c>
      <c r="F31" s="20">
        <f>'AFORO-Boy.-Calle 69B'!I165</f>
        <v>61</v>
      </c>
      <c r="G31" s="20">
        <f>'AFORO-Boy.-Calle 69B'!J165</f>
        <v>18</v>
      </c>
      <c r="Z31" s="51">
        <f t="shared" si="14"/>
        <v>1200</v>
      </c>
      <c r="AA31" s="52">
        <f t="shared" si="14"/>
        <v>1215</v>
      </c>
      <c r="AB31" s="23">
        <f t="shared" si="5"/>
        <v>2</v>
      </c>
      <c r="AC31" s="23">
        <f t="shared" si="2"/>
        <v>34</v>
      </c>
      <c r="AD31" s="23">
        <f t="shared" si="13"/>
        <v>56</v>
      </c>
      <c r="AE31" s="23">
        <f t="shared" si="13"/>
        <v>62</v>
      </c>
      <c r="AF31" s="24">
        <f t="shared" si="13"/>
        <v>20</v>
      </c>
      <c r="AG31" s="107"/>
      <c r="AH31" s="107"/>
      <c r="AI31" s="107"/>
      <c r="AJ31" s="107"/>
      <c r="AK31" s="107"/>
    </row>
    <row r="32" spans="1:37" x14ac:dyDescent="0.25">
      <c r="A32" s="32">
        <f>'AFORO-Boy.-Calle 69B'!C166</f>
        <v>1215</v>
      </c>
      <c r="B32" s="32">
        <f>'AFORO-Boy.-Calle 69B'!D166</f>
        <v>1230</v>
      </c>
      <c r="C32" s="33">
        <f>'AFORO-Boy.-Calle 69B'!F166</f>
        <v>2</v>
      </c>
      <c r="D32" s="20">
        <f>'AFORO-Boy.-Calle 69B'!G166</f>
        <v>28</v>
      </c>
      <c r="E32" s="20">
        <f>'AFORO-Boy.-Calle 69B'!H166</f>
        <v>58</v>
      </c>
      <c r="F32" s="20">
        <f>'AFORO-Boy.-Calle 69B'!I166</f>
        <v>81</v>
      </c>
      <c r="G32" s="20">
        <f>'AFORO-Boy.-Calle 69B'!J166</f>
        <v>20</v>
      </c>
      <c r="Z32" s="51">
        <f t="shared" si="14"/>
        <v>1215</v>
      </c>
      <c r="AA32" s="52">
        <f t="shared" si="14"/>
        <v>1230</v>
      </c>
      <c r="AB32" s="23">
        <f t="shared" si="5"/>
        <v>2</v>
      </c>
      <c r="AC32" s="23">
        <f t="shared" si="2"/>
        <v>31</v>
      </c>
      <c r="AD32" s="23">
        <f t="shared" si="13"/>
        <v>59</v>
      </c>
      <c r="AE32" s="23">
        <f t="shared" si="13"/>
        <v>84</v>
      </c>
      <c r="AF32" s="24">
        <f t="shared" si="13"/>
        <v>23</v>
      </c>
      <c r="AG32" s="107"/>
      <c r="AH32" s="107"/>
      <c r="AI32" s="107"/>
      <c r="AJ32" s="107"/>
      <c r="AK32" s="107"/>
    </row>
    <row r="33" spans="1:37" x14ac:dyDescent="0.25">
      <c r="A33" s="32">
        <f>'AFORO-Boy.-Calle 69B'!C167</f>
        <v>1230</v>
      </c>
      <c r="B33" s="32">
        <f>'AFORO-Boy.-Calle 69B'!D167</f>
        <v>1245</v>
      </c>
      <c r="C33" s="33">
        <f>'AFORO-Boy.-Calle 69B'!F167</f>
        <v>2</v>
      </c>
      <c r="D33" s="20">
        <f>'AFORO-Boy.-Calle 69B'!G167</f>
        <v>24</v>
      </c>
      <c r="E33" s="20">
        <f>'AFORO-Boy.-Calle 69B'!H167</f>
        <v>55</v>
      </c>
      <c r="F33" s="20">
        <f>'AFORO-Boy.-Calle 69B'!I167</f>
        <v>53</v>
      </c>
      <c r="G33" s="20">
        <f>'AFORO-Boy.-Calle 69B'!J167</f>
        <v>12</v>
      </c>
      <c r="Z33" s="51">
        <f t="shared" si="14"/>
        <v>1230</v>
      </c>
      <c r="AA33" s="52">
        <f t="shared" si="14"/>
        <v>1245</v>
      </c>
      <c r="AB33" s="23">
        <f t="shared" si="5"/>
        <v>2</v>
      </c>
      <c r="AC33" s="23">
        <f t="shared" si="2"/>
        <v>30</v>
      </c>
      <c r="AD33" s="23">
        <f t="shared" si="13"/>
        <v>56</v>
      </c>
      <c r="AE33" s="23">
        <f t="shared" si="13"/>
        <v>55</v>
      </c>
      <c r="AF33" s="24">
        <f t="shared" si="13"/>
        <v>16</v>
      </c>
      <c r="AG33" s="107"/>
      <c r="AH33" s="107"/>
      <c r="AI33" s="107"/>
      <c r="AJ33" s="107"/>
      <c r="AK33" s="107"/>
    </row>
    <row r="34" spans="1:37" x14ac:dyDescent="0.25">
      <c r="A34" s="32">
        <f>'AFORO-Boy.-Calle 69B'!C168</f>
        <v>1245</v>
      </c>
      <c r="B34" s="32">
        <f>'AFORO-Boy.-Calle 69B'!D168</f>
        <v>1300</v>
      </c>
      <c r="C34" s="33">
        <f>'AFORO-Boy.-Calle 69B'!F168</f>
        <v>2</v>
      </c>
      <c r="D34" s="20">
        <f>'AFORO-Boy.-Calle 69B'!G168</f>
        <v>37</v>
      </c>
      <c r="E34" s="20">
        <f>'AFORO-Boy.-Calle 69B'!H168</f>
        <v>56</v>
      </c>
      <c r="F34" s="20">
        <f>'AFORO-Boy.-Calle 69B'!I168</f>
        <v>61</v>
      </c>
      <c r="G34" s="20">
        <f>'AFORO-Boy.-Calle 69B'!J168</f>
        <v>7</v>
      </c>
      <c r="Z34" s="51">
        <f t="shared" si="14"/>
        <v>1245</v>
      </c>
      <c r="AA34" s="52">
        <f t="shared" si="14"/>
        <v>1300</v>
      </c>
      <c r="AB34" s="23">
        <f t="shared" si="5"/>
        <v>2</v>
      </c>
      <c r="AC34" s="23">
        <f t="shared" si="2"/>
        <v>47</v>
      </c>
      <c r="AD34" s="23">
        <f t="shared" si="13"/>
        <v>57</v>
      </c>
      <c r="AE34" s="23">
        <f t="shared" si="13"/>
        <v>66</v>
      </c>
      <c r="AF34" s="24">
        <f t="shared" si="13"/>
        <v>9</v>
      </c>
      <c r="AG34" s="107"/>
      <c r="AH34" s="107"/>
      <c r="AI34" s="107"/>
      <c r="AJ34" s="107"/>
      <c r="AK34" s="107"/>
    </row>
    <row r="35" spans="1:37" x14ac:dyDescent="0.25">
      <c r="A35" s="32">
        <f>'AFORO-Boy.-Calle 69B'!C169</f>
        <v>1300</v>
      </c>
      <c r="B35" s="32">
        <f>'AFORO-Boy.-Calle 69B'!D169</f>
        <v>1315</v>
      </c>
      <c r="C35" s="33">
        <f>'AFORO-Boy.-Calle 69B'!F169</f>
        <v>2</v>
      </c>
      <c r="D35" s="20">
        <f>'AFORO-Boy.-Calle 69B'!G169</f>
        <v>35</v>
      </c>
      <c r="E35" s="20">
        <f>'AFORO-Boy.-Calle 69B'!H169</f>
        <v>40</v>
      </c>
      <c r="F35" s="20">
        <f>'AFORO-Boy.-Calle 69B'!I169</f>
        <v>59</v>
      </c>
      <c r="G35" s="20">
        <f>'AFORO-Boy.-Calle 69B'!J169</f>
        <v>7</v>
      </c>
      <c r="Z35" s="51">
        <f t="shared" si="14"/>
        <v>1300</v>
      </c>
      <c r="AA35" s="52">
        <f t="shared" si="14"/>
        <v>1315</v>
      </c>
      <c r="AB35" s="23">
        <f t="shared" si="5"/>
        <v>2</v>
      </c>
      <c r="AC35" s="23">
        <f t="shared" ref="AC35:AC62" si="15">D35+D215</f>
        <v>42</v>
      </c>
      <c r="AD35" s="23">
        <f t="shared" ref="AD35:AF50" si="16">E35+E215</f>
        <v>42</v>
      </c>
      <c r="AE35" s="23">
        <f t="shared" si="16"/>
        <v>74</v>
      </c>
      <c r="AF35" s="24">
        <f t="shared" si="16"/>
        <v>9</v>
      </c>
      <c r="AG35" s="107"/>
      <c r="AH35" s="107"/>
      <c r="AI35" s="107"/>
      <c r="AJ35" s="107"/>
      <c r="AK35" s="107"/>
    </row>
    <row r="36" spans="1:37" x14ac:dyDescent="0.25">
      <c r="A36" s="32">
        <f>'AFORO-Boy.-Calle 69B'!C170</f>
        <v>1315</v>
      </c>
      <c r="B36" s="32">
        <f>'AFORO-Boy.-Calle 69B'!D170</f>
        <v>1330</v>
      </c>
      <c r="C36" s="33">
        <f>'AFORO-Boy.-Calle 69B'!F170</f>
        <v>2</v>
      </c>
      <c r="D36" s="20">
        <f>'AFORO-Boy.-Calle 69B'!G170</f>
        <v>41</v>
      </c>
      <c r="E36" s="20">
        <f>'AFORO-Boy.-Calle 69B'!H170</f>
        <v>45</v>
      </c>
      <c r="F36" s="20">
        <f>'AFORO-Boy.-Calle 69B'!I170</f>
        <v>65</v>
      </c>
      <c r="G36" s="20">
        <f>'AFORO-Boy.-Calle 69B'!J170</f>
        <v>9</v>
      </c>
      <c r="Z36" s="51">
        <f t="shared" ref="Z36:AA51" si="17">A96</f>
        <v>1315</v>
      </c>
      <c r="AA36" s="52">
        <f t="shared" si="17"/>
        <v>1330</v>
      </c>
      <c r="AB36" s="23">
        <f t="shared" si="5"/>
        <v>2</v>
      </c>
      <c r="AC36" s="23">
        <f t="shared" si="15"/>
        <v>46</v>
      </c>
      <c r="AD36" s="23">
        <f t="shared" si="16"/>
        <v>47</v>
      </c>
      <c r="AE36" s="23">
        <f t="shared" si="16"/>
        <v>70</v>
      </c>
      <c r="AF36" s="24">
        <f t="shared" si="16"/>
        <v>14</v>
      </c>
      <c r="AG36" s="107"/>
      <c r="AH36" s="107"/>
      <c r="AI36" s="107"/>
      <c r="AJ36" s="107"/>
      <c r="AK36" s="107"/>
    </row>
    <row r="37" spans="1:37" x14ac:dyDescent="0.25">
      <c r="A37" s="32">
        <f>'AFORO-Boy.-Calle 69B'!C171</f>
        <v>1330</v>
      </c>
      <c r="B37" s="32">
        <f>'AFORO-Boy.-Calle 69B'!D171</f>
        <v>1345</v>
      </c>
      <c r="C37" s="33">
        <f>'AFORO-Boy.-Calle 69B'!F171</f>
        <v>2</v>
      </c>
      <c r="D37" s="20">
        <f>'AFORO-Boy.-Calle 69B'!G171</f>
        <v>21</v>
      </c>
      <c r="E37" s="20">
        <f>'AFORO-Boy.-Calle 69B'!H171</f>
        <v>35</v>
      </c>
      <c r="F37" s="20">
        <f>'AFORO-Boy.-Calle 69B'!I171</f>
        <v>72</v>
      </c>
      <c r="G37" s="20">
        <f>'AFORO-Boy.-Calle 69B'!J171</f>
        <v>4</v>
      </c>
      <c r="Z37" s="51">
        <f t="shared" si="17"/>
        <v>1330</v>
      </c>
      <c r="AA37" s="52">
        <f t="shared" si="17"/>
        <v>1345</v>
      </c>
      <c r="AB37" s="23">
        <f t="shared" si="5"/>
        <v>2</v>
      </c>
      <c r="AC37" s="23">
        <f t="shared" si="15"/>
        <v>23</v>
      </c>
      <c r="AD37" s="23">
        <f t="shared" si="16"/>
        <v>36</v>
      </c>
      <c r="AE37" s="23">
        <f t="shared" si="16"/>
        <v>76</v>
      </c>
      <c r="AF37" s="24">
        <f t="shared" si="16"/>
        <v>8</v>
      </c>
      <c r="AG37" s="107"/>
      <c r="AH37" s="107"/>
      <c r="AI37" s="107"/>
      <c r="AJ37" s="107"/>
      <c r="AK37" s="107"/>
    </row>
    <row r="38" spans="1:37" x14ac:dyDescent="0.25">
      <c r="A38" s="32">
        <f>'AFORO-Boy.-Calle 69B'!C172</f>
        <v>1345</v>
      </c>
      <c r="B38" s="32">
        <f>'AFORO-Boy.-Calle 69B'!D172</f>
        <v>1400</v>
      </c>
      <c r="C38" s="33">
        <f>'AFORO-Boy.-Calle 69B'!F172</f>
        <v>2</v>
      </c>
      <c r="D38" s="20">
        <f>'AFORO-Boy.-Calle 69B'!G172</f>
        <v>19</v>
      </c>
      <c r="E38" s="20">
        <f>'AFORO-Boy.-Calle 69B'!H172</f>
        <v>40</v>
      </c>
      <c r="F38" s="20">
        <f>'AFORO-Boy.-Calle 69B'!I172</f>
        <v>52</v>
      </c>
      <c r="G38" s="20">
        <f>'AFORO-Boy.-Calle 69B'!J172</f>
        <v>7</v>
      </c>
      <c r="Z38" s="51">
        <f t="shared" si="17"/>
        <v>1345</v>
      </c>
      <c r="AA38" s="52">
        <f t="shared" si="17"/>
        <v>1400</v>
      </c>
      <c r="AB38" s="23">
        <f t="shared" si="5"/>
        <v>2</v>
      </c>
      <c r="AC38" s="23">
        <f t="shared" si="15"/>
        <v>23</v>
      </c>
      <c r="AD38" s="23">
        <f t="shared" si="16"/>
        <v>41</v>
      </c>
      <c r="AE38" s="23">
        <f t="shared" si="16"/>
        <v>54</v>
      </c>
      <c r="AF38" s="24">
        <f t="shared" si="16"/>
        <v>11</v>
      </c>
      <c r="AG38" s="107"/>
      <c r="AH38" s="107"/>
      <c r="AI38" s="107"/>
      <c r="AJ38" s="107"/>
      <c r="AK38" s="107"/>
    </row>
    <row r="39" spans="1:37" x14ac:dyDescent="0.25">
      <c r="A39" s="32">
        <f>'AFORO-Boy.-Calle 69B'!C173</f>
        <v>1400</v>
      </c>
      <c r="B39" s="32">
        <f>'AFORO-Boy.-Calle 69B'!D173</f>
        <v>1415</v>
      </c>
      <c r="C39" s="33">
        <f>'AFORO-Boy.-Calle 69B'!F173</f>
        <v>2</v>
      </c>
      <c r="D39" s="20">
        <f>'AFORO-Boy.-Calle 69B'!G173</f>
        <v>21</v>
      </c>
      <c r="E39" s="20">
        <f>'AFORO-Boy.-Calle 69B'!H173</f>
        <v>36</v>
      </c>
      <c r="F39" s="20">
        <f>'AFORO-Boy.-Calle 69B'!I173</f>
        <v>34</v>
      </c>
      <c r="G39" s="20">
        <f>'AFORO-Boy.-Calle 69B'!J173</f>
        <v>3</v>
      </c>
      <c r="Z39" s="51">
        <f t="shared" si="17"/>
        <v>1400</v>
      </c>
      <c r="AA39" s="52">
        <f t="shared" si="17"/>
        <v>1415</v>
      </c>
      <c r="AB39" s="23">
        <f t="shared" si="5"/>
        <v>2</v>
      </c>
      <c r="AC39" s="23">
        <f t="shared" si="15"/>
        <v>22</v>
      </c>
      <c r="AD39" s="23">
        <f t="shared" si="16"/>
        <v>37</v>
      </c>
      <c r="AE39" s="23">
        <f t="shared" si="16"/>
        <v>35</v>
      </c>
      <c r="AF39" s="24">
        <f t="shared" si="16"/>
        <v>4</v>
      </c>
      <c r="AG39" s="107"/>
      <c r="AH39" s="107"/>
      <c r="AI39" s="107"/>
      <c r="AJ39" s="107"/>
      <c r="AK39" s="107"/>
    </row>
    <row r="40" spans="1:37" x14ac:dyDescent="0.25">
      <c r="A40" s="32">
        <f>'AFORO-Boy.-Calle 69B'!C174</f>
        <v>1415</v>
      </c>
      <c r="B40" s="32">
        <f>'AFORO-Boy.-Calle 69B'!D174</f>
        <v>1430</v>
      </c>
      <c r="C40" s="33">
        <f>'AFORO-Boy.-Calle 69B'!F174</f>
        <v>2</v>
      </c>
      <c r="D40" s="20">
        <f>'AFORO-Boy.-Calle 69B'!G174</f>
        <v>28</v>
      </c>
      <c r="E40" s="20">
        <f>'AFORO-Boy.-Calle 69B'!H174</f>
        <v>32</v>
      </c>
      <c r="F40" s="20">
        <f>'AFORO-Boy.-Calle 69B'!I174</f>
        <v>26</v>
      </c>
      <c r="G40" s="20">
        <f>'AFORO-Boy.-Calle 69B'!J174</f>
        <v>3</v>
      </c>
      <c r="Z40" s="51">
        <f t="shared" si="17"/>
        <v>1415</v>
      </c>
      <c r="AA40" s="52">
        <f t="shared" si="17"/>
        <v>1430</v>
      </c>
      <c r="AB40" s="23">
        <f t="shared" si="5"/>
        <v>2</v>
      </c>
      <c r="AC40" s="23">
        <f t="shared" si="15"/>
        <v>29</v>
      </c>
      <c r="AD40" s="23">
        <f t="shared" si="16"/>
        <v>33</v>
      </c>
      <c r="AE40" s="23">
        <f t="shared" si="16"/>
        <v>29</v>
      </c>
      <c r="AF40" s="24">
        <f t="shared" si="16"/>
        <v>4</v>
      </c>
      <c r="AG40" s="107"/>
      <c r="AH40" s="107"/>
      <c r="AI40" s="107"/>
      <c r="AJ40" s="107"/>
      <c r="AK40" s="107"/>
    </row>
    <row r="41" spans="1:37" x14ac:dyDescent="0.25">
      <c r="A41" s="32">
        <f>'AFORO-Boy.-Calle 69B'!C175</f>
        <v>1430</v>
      </c>
      <c r="B41" s="32">
        <f>'AFORO-Boy.-Calle 69B'!D175</f>
        <v>1445</v>
      </c>
      <c r="C41" s="33">
        <f>'AFORO-Boy.-Calle 69B'!F175</f>
        <v>2</v>
      </c>
      <c r="D41" s="20">
        <f>'AFORO-Boy.-Calle 69B'!G175</f>
        <v>22</v>
      </c>
      <c r="E41" s="20">
        <f>'AFORO-Boy.-Calle 69B'!H175</f>
        <v>61</v>
      </c>
      <c r="F41" s="20">
        <f>'AFORO-Boy.-Calle 69B'!I175</f>
        <v>49</v>
      </c>
      <c r="G41" s="20">
        <f>'AFORO-Boy.-Calle 69B'!J175</f>
        <v>4</v>
      </c>
      <c r="Z41" s="51">
        <f t="shared" si="17"/>
        <v>1430</v>
      </c>
      <c r="AA41" s="52">
        <f t="shared" si="17"/>
        <v>1445</v>
      </c>
      <c r="AB41" s="23">
        <f t="shared" si="5"/>
        <v>2</v>
      </c>
      <c r="AC41" s="23">
        <f t="shared" si="15"/>
        <v>44</v>
      </c>
      <c r="AD41" s="23">
        <f t="shared" si="16"/>
        <v>63</v>
      </c>
      <c r="AE41" s="23">
        <f t="shared" si="16"/>
        <v>56</v>
      </c>
      <c r="AF41" s="24">
        <f t="shared" si="16"/>
        <v>5</v>
      </c>
      <c r="AG41" s="107"/>
      <c r="AH41" s="107"/>
      <c r="AI41" s="107"/>
      <c r="AJ41" s="107"/>
      <c r="AK41" s="107"/>
    </row>
    <row r="42" spans="1:37" ht="24" x14ac:dyDescent="0.25">
      <c r="A42" s="32">
        <f>'AFORO-Boy.-Calle 69B'!C176</f>
        <v>1445</v>
      </c>
      <c r="B42" s="32">
        <f>'AFORO-Boy.-Calle 69B'!D176</f>
        <v>1500</v>
      </c>
      <c r="C42" s="33">
        <f>'AFORO-Boy.-Calle 69B'!F176</f>
        <v>2</v>
      </c>
      <c r="D42" s="20">
        <f>'AFORO-Boy.-Calle 69B'!G176</f>
        <v>26</v>
      </c>
      <c r="E42" s="20">
        <f>'AFORO-Boy.-Calle 69B'!H176</f>
        <v>45</v>
      </c>
      <c r="F42" s="20">
        <f>'AFORO-Boy.-Calle 69B'!I176</f>
        <v>47</v>
      </c>
      <c r="G42" s="20">
        <f>'AFORO-Boy.-Calle 69B'!J176</f>
        <v>2</v>
      </c>
      <c r="Z42" s="51">
        <f t="shared" si="17"/>
        <v>1445</v>
      </c>
      <c r="AA42" s="52">
        <f t="shared" si="17"/>
        <v>1500</v>
      </c>
      <c r="AB42" s="23">
        <f t="shared" si="5"/>
        <v>2</v>
      </c>
      <c r="AC42" s="23">
        <f t="shared" si="15"/>
        <v>36</v>
      </c>
      <c r="AD42" s="23">
        <f t="shared" si="16"/>
        <v>46</v>
      </c>
      <c r="AE42" s="23">
        <f t="shared" si="16"/>
        <v>50</v>
      </c>
      <c r="AF42" s="24">
        <f t="shared" si="16"/>
        <v>3</v>
      </c>
      <c r="AG42" s="106" t="s">
        <v>75</v>
      </c>
      <c r="AH42" s="106" t="str">
        <f>"PROM. DE AUTOS"&amp;" "&amp;AH47</f>
        <v>PROM. DE AUTOS 60</v>
      </c>
      <c r="AI42" s="106" t="str">
        <f>"PROM. DE BUSES"&amp;" "&amp;AI47</f>
        <v>PROM. DE BUSES 44</v>
      </c>
      <c r="AJ42" s="106" t="str">
        <f>"PROM. DE CAMIONES"&amp;" "&amp;AJ47</f>
        <v>PROM. DE CAMIONES 34</v>
      </c>
      <c r="AK42" s="89" t="str">
        <f>"PROM. DE MOTOS"&amp;" "&amp;AK47</f>
        <v>PROM. DE MOTOS 14</v>
      </c>
    </row>
    <row r="43" spans="1:37" x14ac:dyDescent="0.25">
      <c r="A43" s="32">
        <f>'AFORO-Boy.-Calle 69B'!C177</f>
        <v>1500</v>
      </c>
      <c r="B43" s="32">
        <f>'AFORO-Boy.-Calle 69B'!D177</f>
        <v>1515</v>
      </c>
      <c r="C43" s="33">
        <f>'AFORO-Boy.-Calle 69B'!F177</f>
        <v>2</v>
      </c>
      <c r="D43" s="20">
        <f>'AFORO-Boy.-Calle 69B'!G177</f>
        <v>35</v>
      </c>
      <c r="E43" s="20">
        <f>'AFORO-Boy.-Calle 69B'!H177</f>
        <v>46</v>
      </c>
      <c r="F43" s="20">
        <f>'AFORO-Boy.-Calle 69B'!I177</f>
        <v>53</v>
      </c>
      <c r="G43" s="20">
        <f>'AFORO-Boy.-Calle 69B'!J177</f>
        <v>9</v>
      </c>
      <c r="Z43" s="51">
        <f t="shared" si="17"/>
        <v>1500</v>
      </c>
      <c r="AA43" s="52">
        <f t="shared" si="17"/>
        <v>1515</v>
      </c>
      <c r="AB43" s="23">
        <f t="shared" si="5"/>
        <v>2</v>
      </c>
      <c r="AC43" s="23">
        <f t="shared" si="15"/>
        <v>47</v>
      </c>
      <c r="AD43" s="23">
        <f t="shared" si="16"/>
        <v>48</v>
      </c>
      <c r="AE43" s="23">
        <f t="shared" si="16"/>
        <v>57</v>
      </c>
      <c r="AF43" s="24">
        <f t="shared" si="16"/>
        <v>16</v>
      </c>
      <c r="AG43" s="107"/>
      <c r="AH43" s="107"/>
      <c r="AI43" s="107"/>
      <c r="AJ43" s="107"/>
      <c r="AK43" s="107"/>
    </row>
    <row r="44" spans="1:37" x14ac:dyDescent="0.25">
      <c r="A44" s="32">
        <f>'AFORO-Boy.-Calle 69B'!C178</f>
        <v>1515</v>
      </c>
      <c r="B44" s="32">
        <f>'AFORO-Boy.-Calle 69B'!D178</f>
        <v>1530</v>
      </c>
      <c r="C44" s="33">
        <f>'AFORO-Boy.-Calle 69B'!F178</f>
        <v>2</v>
      </c>
      <c r="D44" s="20">
        <f>'AFORO-Boy.-Calle 69B'!G178</f>
        <v>38</v>
      </c>
      <c r="E44" s="20">
        <f>'AFORO-Boy.-Calle 69B'!H178</f>
        <v>38</v>
      </c>
      <c r="F44" s="20">
        <f>'AFORO-Boy.-Calle 69B'!I178</f>
        <v>20</v>
      </c>
      <c r="G44" s="20">
        <f>'AFORO-Boy.-Calle 69B'!J178</f>
        <v>6</v>
      </c>
      <c r="Z44" s="51">
        <f t="shared" si="17"/>
        <v>1515</v>
      </c>
      <c r="AA44" s="52">
        <f t="shared" si="17"/>
        <v>1530</v>
      </c>
      <c r="AB44" s="23">
        <f t="shared" si="5"/>
        <v>2</v>
      </c>
      <c r="AC44" s="23">
        <f t="shared" si="15"/>
        <v>49</v>
      </c>
      <c r="AD44" s="23">
        <f t="shared" si="16"/>
        <v>39</v>
      </c>
      <c r="AE44" s="23">
        <f t="shared" si="16"/>
        <v>25</v>
      </c>
      <c r="AF44" s="24">
        <f t="shared" si="16"/>
        <v>8</v>
      </c>
      <c r="AG44" s="107"/>
      <c r="AH44" s="107"/>
      <c r="AI44" s="107"/>
      <c r="AJ44" s="107"/>
      <c r="AK44" s="107"/>
    </row>
    <row r="45" spans="1:37" x14ac:dyDescent="0.25">
      <c r="A45" s="32">
        <f>'AFORO-Boy.-Calle 69B'!C179</f>
        <v>1530</v>
      </c>
      <c r="B45" s="32">
        <f>'AFORO-Boy.-Calle 69B'!D179</f>
        <v>1545</v>
      </c>
      <c r="C45" s="33">
        <f>'AFORO-Boy.-Calle 69B'!F179</f>
        <v>2</v>
      </c>
      <c r="D45" s="20">
        <f>'AFORO-Boy.-Calle 69B'!G179</f>
        <v>46</v>
      </c>
      <c r="E45" s="20">
        <f>'AFORO-Boy.-Calle 69B'!H179</f>
        <v>47</v>
      </c>
      <c r="F45" s="20">
        <f>'AFORO-Boy.-Calle 69B'!I179</f>
        <v>29</v>
      </c>
      <c r="G45" s="20">
        <f>'AFORO-Boy.-Calle 69B'!J179</f>
        <v>3</v>
      </c>
      <c r="Z45" s="51">
        <f t="shared" si="17"/>
        <v>1530</v>
      </c>
      <c r="AA45" s="52">
        <f t="shared" si="17"/>
        <v>1545</v>
      </c>
      <c r="AB45" s="23">
        <f t="shared" si="5"/>
        <v>2</v>
      </c>
      <c r="AC45" s="23">
        <f t="shared" si="15"/>
        <v>54</v>
      </c>
      <c r="AD45" s="23">
        <f t="shared" si="16"/>
        <v>48</v>
      </c>
      <c r="AE45" s="23">
        <f t="shared" si="16"/>
        <v>31</v>
      </c>
      <c r="AF45" s="24">
        <f t="shared" si="16"/>
        <v>6</v>
      </c>
      <c r="AG45" s="107"/>
      <c r="AH45" s="107"/>
      <c r="AI45" s="107"/>
      <c r="AJ45" s="107"/>
      <c r="AK45" s="107"/>
    </row>
    <row r="46" spans="1:37" x14ac:dyDescent="0.25">
      <c r="A46" s="32">
        <f>'AFORO-Boy.-Calle 69B'!C180</f>
        <v>1545</v>
      </c>
      <c r="B46" s="32">
        <f>'AFORO-Boy.-Calle 69B'!D180</f>
        <v>1600</v>
      </c>
      <c r="C46" s="33">
        <f>'AFORO-Boy.-Calle 69B'!F180</f>
        <v>2</v>
      </c>
      <c r="D46" s="20">
        <f>'AFORO-Boy.-Calle 69B'!G180</f>
        <v>51</v>
      </c>
      <c r="E46" s="20">
        <f>'AFORO-Boy.-Calle 69B'!H180</f>
        <v>43</v>
      </c>
      <c r="F46" s="20">
        <f>'AFORO-Boy.-Calle 69B'!I180</f>
        <v>27</v>
      </c>
      <c r="G46" s="20">
        <f>'AFORO-Boy.-Calle 69B'!J180</f>
        <v>4</v>
      </c>
      <c r="Z46" s="51">
        <f t="shared" si="17"/>
        <v>1545</v>
      </c>
      <c r="AA46" s="52">
        <f t="shared" si="17"/>
        <v>1600</v>
      </c>
      <c r="AB46" s="23">
        <f t="shared" si="5"/>
        <v>2</v>
      </c>
      <c r="AC46" s="23">
        <f t="shared" si="15"/>
        <v>55</v>
      </c>
      <c r="AD46" s="23">
        <f t="shared" si="16"/>
        <v>45</v>
      </c>
      <c r="AE46" s="23">
        <f t="shared" si="16"/>
        <v>33</v>
      </c>
      <c r="AF46" s="24">
        <f t="shared" si="16"/>
        <v>14</v>
      </c>
      <c r="AG46" s="107"/>
      <c r="AH46" s="107"/>
      <c r="AI46" s="107"/>
      <c r="AJ46" s="107"/>
      <c r="AK46" s="107"/>
    </row>
    <row r="47" spans="1:37" x14ac:dyDescent="0.25">
      <c r="A47" s="32">
        <f>'AFORO-Boy.-Calle 69B'!C181</f>
        <v>1600</v>
      </c>
      <c r="B47" s="32">
        <f>'AFORO-Boy.-Calle 69B'!D181</f>
        <v>1615</v>
      </c>
      <c r="C47" s="33">
        <f>'AFORO-Boy.-Calle 69B'!F181</f>
        <v>2</v>
      </c>
      <c r="D47" s="20">
        <f>'AFORO-Boy.-Calle 69B'!G181</f>
        <v>34</v>
      </c>
      <c r="E47" s="20">
        <f>'AFORO-Boy.-Calle 69B'!H181</f>
        <v>44</v>
      </c>
      <c r="F47" s="20">
        <f>'AFORO-Boy.-Calle 69B'!I181</f>
        <v>46</v>
      </c>
      <c r="G47" s="20">
        <f>'AFORO-Boy.-Calle 69B'!J181</f>
        <v>10</v>
      </c>
      <c r="Z47" s="51">
        <f t="shared" si="17"/>
        <v>1600</v>
      </c>
      <c r="AA47" s="52">
        <f t="shared" si="17"/>
        <v>1615</v>
      </c>
      <c r="AB47" s="23">
        <f t="shared" si="5"/>
        <v>2</v>
      </c>
      <c r="AC47" s="23">
        <f t="shared" si="15"/>
        <v>40</v>
      </c>
      <c r="AD47" s="23">
        <f t="shared" si="16"/>
        <v>45</v>
      </c>
      <c r="AE47" s="23">
        <f t="shared" si="16"/>
        <v>48</v>
      </c>
      <c r="AF47" s="24">
        <f t="shared" si="16"/>
        <v>12</v>
      </c>
      <c r="AG47" s="125" t="str">
        <f>Z47&amp;" a "&amp;AA62</f>
        <v>1600 a 2000</v>
      </c>
      <c r="AH47" s="107">
        <f>ROUNDUP(AVERAGE($AC$47:$AC$62),0)</f>
        <v>60</v>
      </c>
      <c r="AI47" s="107">
        <f>ROUNDUP(AVERAGE($AD$47:$AD$62),0)</f>
        <v>44</v>
      </c>
      <c r="AJ47" s="107">
        <f>ROUNDUP(AVERAGE($AE$47:$AE$62),0)</f>
        <v>34</v>
      </c>
      <c r="AK47" s="107">
        <f>ROUNDUP(AVERAGE($AF$47:$AF$62),0)</f>
        <v>14</v>
      </c>
    </row>
    <row r="48" spans="1:37" x14ac:dyDescent="0.25">
      <c r="A48" s="32">
        <f>'AFORO-Boy.-Calle 69B'!C182</f>
        <v>1615</v>
      </c>
      <c r="B48" s="32">
        <f>'AFORO-Boy.-Calle 69B'!D182</f>
        <v>1630</v>
      </c>
      <c r="C48" s="33">
        <f>'AFORO-Boy.-Calle 69B'!F182</f>
        <v>2</v>
      </c>
      <c r="D48" s="20">
        <f>'AFORO-Boy.-Calle 69B'!G182</f>
        <v>28</v>
      </c>
      <c r="E48" s="20">
        <f>'AFORO-Boy.-Calle 69B'!H182</f>
        <v>39</v>
      </c>
      <c r="F48" s="20">
        <f>'AFORO-Boy.-Calle 69B'!I182</f>
        <v>45</v>
      </c>
      <c r="G48" s="20">
        <f>'AFORO-Boy.-Calle 69B'!J182</f>
        <v>9</v>
      </c>
      <c r="Z48" s="51">
        <f t="shared" si="17"/>
        <v>1615</v>
      </c>
      <c r="AA48" s="52">
        <f t="shared" si="17"/>
        <v>1630</v>
      </c>
      <c r="AB48" s="23">
        <f t="shared" si="5"/>
        <v>2</v>
      </c>
      <c r="AC48" s="23">
        <f t="shared" si="15"/>
        <v>37</v>
      </c>
      <c r="AD48" s="23">
        <f t="shared" si="16"/>
        <v>41</v>
      </c>
      <c r="AE48" s="23">
        <f t="shared" si="16"/>
        <v>47</v>
      </c>
      <c r="AF48" s="24">
        <f t="shared" si="16"/>
        <v>11</v>
      </c>
      <c r="AG48" s="107"/>
      <c r="AH48" s="107">
        <f t="shared" ref="AH48:AH62" si="18">ROUNDUP(AVERAGE($AC$47:$AC$62),0)</f>
        <v>60</v>
      </c>
      <c r="AI48" s="107">
        <f t="shared" ref="AI48:AI62" si="19">ROUNDUP(AVERAGE($AD$47:$AD$62),0)</f>
        <v>44</v>
      </c>
      <c r="AJ48" s="107">
        <f t="shared" ref="AJ48:AJ62" si="20">ROUNDUP(AVERAGE($AE$47:$AE$62),0)</f>
        <v>34</v>
      </c>
      <c r="AK48" s="107">
        <f t="shared" ref="AK48:AK62" si="21">ROUNDUP(AVERAGE($AF$47:$AF$62),0)</f>
        <v>14</v>
      </c>
    </row>
    <row r="49" spans="1:37" x14ac:dyDescent="0.25">
      <c r="A49" s="32">
        <f>'AFORO-Boy.-Calle 69B'!C183</f>
        <v>1630</v>
      </c>
      <c r="B49" s="32">
        <f>'AFORO-Boy.-Calle 69B'!D183</f>
        <v>1645</v>
      </c>
      <c r="C49" s="33">
        <f>'AFORO-Boy.-Calle 69B'!F183</f>
        <v>2</v>
      </c>
      <c r="D49" s="20">
        <f>'AFORO-Boy.-Calle 69B'!G183</f>
        <v>38</v>
      </c>
      <c r="E49" s="20">
        <f>'AFORO-Boy.-Calle 69B'!H183</f>
        <v>50</v>
      </c>
      <c r="F49" s="20">
        <f>'AFORO-Boy.-Calle 69B'!I183</f>
        <v>46</v>
      </c>
      <c r="G49" s="20">
        <f>'AFORO-Boy.-Calle 69B'!J183</f>
        <v>10</v>
      </c>
      <c r="Z49" s="51">
        <f t="shared" si="17"/>
        <v>1630</v>
      </c>
      <c r="AA49" s="52">
        <f t="shared" si="17"/>
        <v>1645</v>
      </c>
      <c r="AB49" s="23">
        <f t="shared" si="5"/>
        <v>2</v>
      </c>
      <c r="AC49" s="23">
        <f t="shared" si="15"/>
        <v>48</v>
      </c>
      <c r="AD49" s="23">
        <f t="shared" si="16"/>
        <v>52</v>
      </c>
      <c r="AE49" s="23">
        <f t="shared" si="16"/>
        <v>49</v>
      </c>
      <c r="AF49" s="24">
        <f t="shared" si="16"/>
        <v>14</v>
      </c>
      <c r="AG49" s="107"/>
      <c r="AH49" s="107">
        <f t="shared" si="18"/>
        <v>60</v>
      </c>
      <c r="AI49" s="107">
        <f t="shared" si="19"/>
        <v>44</v>
      </c>
      <c r="AJ49" s="107">
        <f t="shared" si="20"/>
        <v>34</v>
      </c>
      <c r="AK49" s="107">
        <f t="shared" si="21"/>
        <v>14</v>
      </c>
    </row>
    <row r="50" spans="1:37" x14ac:dyDescent="0.25">
      <c r="A50" s="32">
        <f>'AFORO-Boy.-Calle 69B'!C184</f>
        <v>1645</v>
      </c>
      <c r="B50" s="32">
        <f>'AFORO-Boy.-Calle 69B'!D184</f>
        <v>1700</v>
      </c>
      <c r="C50" s="33">
        <f>'AFORO-Boy.-Calle 69B'!F184</f>
        <v>2</v>
      </c>
      <c r="D50" s="20">
        <f>'AFORO-Boy.-Calle 69B'!G184</f>
        <v>22</v>
      </c>
      <c r="E50" s="20">
        <f>'AFORO-Boy.-Calle 69B'!H184</f>
        <v>56</v>
      </c>
      <c r="F50" s="20">
        <f>'AFORO-Boy.-Calle 69B'!I184</f>
        <v>32</v>
      </c>
      <c r="G50" s="20">
        <f>'AFORO-Boy.-Calle 69B'!J184</f>
        <v>7</v>
      </c>
      <c r="Z50" s="51">
        <f t="shared" si="17"/>
        <v>1645</v>
      </c>
      <c r="AA50" s="52">
        <f t="shared" si="17"/>
        <v>1700</v>
      </c>
      <c r="AB50" s="23">
        <f t="shared" si="5"/>
        <v>2</v>
      </c>
      <c r="AC50" s="23">
        <f t="shared" si="15"/>
        <v>37</v>
      </c>
      <c r="AD50" s="23">
        <f t="shared" si="16"/>
        <v>57</v>
      </c>
      <c r="AE50" s="23">
        <f t="shared" si="16"/>
        <v>35</v>
      </c>
      <c r="AF50" s="24">
        <f t="shared" si="16"/>
        <v>8</v>
      </c>
      <c r="AG50" s="3"/>
      <c r="AH50" s="107">
        <f t="shared" si="18"/>
        <v>60</v>
      </c>
      <c r="AI50" s="107">
        <f t="shared" si="19"/>
        <v>44</v>
      </c>
      <c r="AJ50" s="107">
        <f t="shared" si="20"/>
        <v>34</v>
      </c>
      <c r="AK50" s="107">
        <f t="shared" si="21"/>
        <v>14</v>
      </c>
    </row>
    <row r="51" spans="1:37" x14ac:dyDescent="0.25">
      <c r="A51" s="32">
        <f>'AFORO-Boy.-Calle 69B'!C185</f>
        <v>1700</v>
      </c>
      <c r="B51" s="32">
        <f>'AFORO-Boy.-Calle 69B'!D185</f>
        <v>1715</v>
      </c>
      <c r="C51" s="33">
        <f>'AFORO-Boy.-Calle 69B'!F185</f>
        <v>2</v>
      </c>
      <c r="D51" s="20">
        <f>'AFORO-Boy.-Calle 69B'!G185</f>
        <v>20</v>
      </c>
      <c r="E51" s="20">
        <f>'AFORO-Boy.-Calle 69B'!H185</f>
        <v>41</v>
      </c>
      <c r="F51" s="20">
        <f>'AFORO-Boy.-Calle 69B'!I185</f>
        <v>50</v>
      </c>
      <c r="G51" s="20">
        <f>'AFORO-Boy.-Calle 69B'!J185</f>
        <v>9</v>
      </c>
      <c r="Z51" s="51">
        <f t="shared" si="17"/>
        <v>1700</v>
      </c>
      <c r="AA51" s="52">
        <f t="shared" si="17"/>
        <v>1715</v>
      </c>
      <c r="AB51" s="23">
        <f t="shared" si="5"/>
        <v>2</v>
      </c>
      <c r="AC51" s="23">
        <f t="shared" si="15"/>
        <v>34</v>
      </c>
      <c r="AD51" s="23">
        <f t="shared" ref="AD51:AF62" si="22">E51+E231</f>
        <v>41</v>
      </c>
      <c r="AE51" s="23">
        <f t="shared" si="22"/>
        <v>56</v>
      </c>
      <c r="AF51" s="24">
        <f t="shared" si="22"/>
        <v>10</v>
      </c>
      <c r="AG51" s="107"/>
      <c r="AH51" s="107">
        <f t="shared" si="18"/>
        <v>60</v>
      </c>
      <c r="AI51" s="107">
        <f t="shared" si="19"/>
        <v>44</v>
      </c>
      <c r="AJ51" s="107">
        <f t="shared" si="20"/>
        <v>34</v>
      </c>
      <c r="AK51" s="107">
        <f t="shared" si="21"/>
        <v>14</v>
      </c>
    </row>
    <row r="52" spans="1:37" x14ac:dyDescent="0.25">
      <c r="A52" s="32">
        <f>'AFORO-Boy.-Calle 69B'!C186</f>
        <v>1715</v>
      </c>
      <c r="B52" s="32">
        <f>'AFORO-Boy.-Calle 69B'!D186</f>
        <v>1730</v>
      </c>
      <c r="C52" s="33">
        <f>'AFORO-Boy.-Calle 69B'!F186</f>
        <v>2</v>
      </c>
      <c r="D52" s="20">
        <f>'AFORO-Boy.-Calle 69B'!G186</f>
        <v>25</v>
      </c>
      <c r="E52" s="20">
        <f>'AFORO-Boy.-Calle 69B'!H186</f>
        <v>43</v>
      </c>
      <c r="F52" s="20">
        <f>'AFORO-Boy.-Calle 69B'!I186</f>
        <v>30</v>
      </c>
      <c r="G52" s="20">
        <f>'AFORO-Boy.-Calle 69B'!J186</f>
        <v>12</v>
      </c>
      <c r="Z52" s="51">
        <f t="shared" ref="Z52:AA67" si="23">A112</f>
        <v>1715</v>
      </c>
      <c r="AA52" s="52">
        <f t="shared" si="23"/>
        <v>1730</v>
      </c>
      <c r="AB52" s="23">
        <f t="shared" si="5"/>
        <v>2</v>
      </c>
      <c r="AC52" s="23">
        <f t="shared" si="15"/>
        <v>29</v>
      </c>
      <c r="AD52" s="23">
        <f t="shared" si="22"/>
        <v>43</v>
      </c>
      <c r="AE52" s="23">
        <f t="shared" si="22"/>
        <v>32</v>
      </c>
      <c r="AF52" s="24">
        <f t="shared" si="22"/>
        <v>13</v>
      </c>
      <c r="AG52" s="107"/>
      <c r="AH52" s="107">
        <f t="shared" si="18"/>
        <v>60</v>
      </c>
      <c r="AI52" s="107">
        <f t="shared" si="19"/>
        <v>44</v>
      </c>
      <c r="AJ52" s="107">
        <f t="shared" si="20"/>
        <v>34</v>
      </c>
      <c r="AK52" s="107">
        <f t="shared" si="21"/>
        <v>14</v>
      </c>
    </row>
    <row r="53" spans="1:37" x14ac:dyDescent="0.25">
      <c r="A53" s="32">
        <f>'AFORO-Boy.-Calle 69B'!C187</f>
        <v>1730</v>
      </c>
      <c r="B53" s="32">
        <f>'AFORO-Boy.-Calle 69B'!D187</f>
        <v>1745</v>
      </c>
      <c r="C53" s="33">
        <f>'AFORO-Boy.-Calle 69B'!F187</f>
        <v>2</v>
      </c>
      <c r="D53" s="20">
        <f>'AFORO-Boy.-Calle 69B'!G187</f>
        <v>58</v>
      </c>
      <c r="E53" s="20">
        <f>'AFORO-Boy.-Calle 69B'!H187</f>
        <v>54</v>
      </c>
      <c r="F53" s="20">
        <f>'AFORO-Boy.-Calle 69B'!I187</f>
        <v>37</v>
      </c>
      <c r="G53" s="20">
        <f>'AFORO-Boy.-Calle 69B'!J187</f>
        <v>13</v>
      </c>
      <c r="Z53" s="51">
        <f t="shared" si="23"/>
        <v>1730</v>
      </c>
      <c r="AA53" s="52">
        <f t="shared" si="23"/>
        <v>1745</v>
      </c>
      <c r="AB53" s="23">
        <f t="shared" si="5"/>
        <v>2</v>
      </c>
      <c r="AC53" s="23">
        <f t="shared" si="15"/>
        <v>67</v>
      </c>
      <c r="AD53" s="23">
        <f t="shared" si="22"/>
        <v>54</v>
      </c>
      <c r="AE53" s="23">
        <f t="shared" si="22"/>
        <v>39</v>
      </c>
      <c r="AF53" s="24">
        <f t="shared" si="22"/>
        <v>14</v>
      </c>
      <c r="AG53" s="107"/>
      <c r="AH53" s="107">
        <f t="shared" si="18"/>
        <v>60</v>
      </c>
      <c r="AI53" s="107">
        <f t="shared" si="19"/>
        <v>44</v>
      </c>
      <c r="AJ53" s="107">
        <f t="shared" si="20"/>
        <v>34</v>
      </c>
      <c r="AK53" s="107">
        <f t="shared" si="21"/>
        <v>14</v>
      </c>
    </row>
    <row r="54" spans="1:37" x14ac:dyDescent="0.25">
      <c r="A54" s="32">
        <f>'AFORO-Boy.-Calle 69B'!C188</f>
        <v>1745</v>
      </c>
      <c r="B54" s="32">
        <f>'AFORO-Boy.-Calle 69B'!D188</f>
        <v>1800</v>
      </c>
      <c r="C54" s="33">
        <f>'AFORO-Boy.-Calle 69B'!F188</f>
        <v>2</v>
      </c>
      <c r="D54" s="20">
        <f>'AFORO-Boy.-Calle 69B'!G188</f>
        <v>33</v>
      </c>
      <c r="E54" s="20">
        <f>'AFORO-Boy.-Calle 69B'!H188</f>
        <v>59</v>
      </c>
      <c r="F54" s="20">
        <f>'AFORO-Boy.-Calle 69B'!I188</f>
        <v>42</v>
      </c>
      <c r="G54" s="20">
        <f>'AFORO-Boy.-Calle 69B'!J188</f>
        <v>3</v>
      </c>
      <c r="Z54" s="51">
        <f t="shared" si="23"/>
        <v>1745</v>
      </c>
      <c r="AA54" s="52">
        <f t="shared" si="23"/>
        <v>1800</v>
      </c>
      <c r="AB54" s="23">
        <f t="shared" si="5"/>
        <v>2</v>
      </c>
      <c r="AC54" s="23">
        <f t="shared" si="15"/>
        <v>38</v>
      </c>
      <c r="AD54" s="23">
        <f t="shared" si="22"/>
        <v>59</v>
      </c>
      <c r="AE54" s="23">
        <f t="shared" si="22"/>
        <v>42</v>
      </c>
      <c r="AF54" s="24">
        <f t="shared" si="22"/>
        <v>4</v>
      </c>
      <c r="AG54" s="107"/>
      <c r="AH54" s="107">
        <f t="shared" si="18"/>
        <v>60</v>
      </c>
      <c r="AI54" s="107">
        <f t="shared" si="19"/>
        <v>44</v>
      </c>
      <c r="AJ54" s="107">
        <f t="shared" si="20"/>
        <v>34</v>
      </c>
      <c r="AK54" s="107">
        <f t="shared" si="21"/>
        <v>14</v>
      </c>
    </row>
    <row r="55" spans="1:37" x14ac:dyDescent="0.25">
      <c r="A55" s="32">
        <f>'AFORO-Boy.-Calle 69B'!C189</f>
        <v>1800</v>
      </c>
      <c r="B55" s="32">
        <f>'AFORO-Boy.-Calle 69B'!D189</f>
        <v>1815</v>
      </c>
      <c r="C55" s="33">
        <f>'AFORO-Boy.-Calle 69B'!F189</f>
        <v>2</v>
      </c>
      <c r="D55" s="20">
        <f>'AFORO-Boy.-Calle 69B'!G189</f>
        <v>53</v>
      </c>
      <c r="E55" s="20">
        <f>'AFORO-Boy.-Calle 69B'!H189</f>
        <v>46</v>
      </c>
      <c r="F55" s="20">
        <f>'AFORO-Boy.-Calle 69B'!I189</f>
        <v>38</v>
      </c>
      <c r="G55" s="20">
        <f>'AFORO-Boy.-Calle 69B'!J189</f>
        <v>15</v>
      </c>
      <c r="Z55" s="51">
        <f t="shared" si="23"/>
        <v>1800</v>
      </c>
      <c r="AA55" s="52">
        <f t="shared" si="23"/>
        <v>1815</v>
      </c>
      <c r="AB55" s="23">
        <f t="shared" si="5"/>
        <v>2</v>
      </c>
      <c r="AC55" s="23">
        <f t="shared" si="15"/>
        <v>57</v>
      </c>
      <c r="AD55" s="23">
        <f t="shared" si="22"/>
        <v>46</v>
      </c>
      <c r="AE55" s="23">
        <f t="shared" si="22"/>
        <v>39</v>
      </c>
      <c r="AF55" s="24">
        <f t="shared" si="22"/>
        <v>17</v>
      </c>
      <c r="AG55" s="107"/>
      <c r="AH55" s="107">
        <f t="shared" si="18"/>
        <v>60</v>
      </c>
      <c r="AI55" s="107">
        <f t="shared" si="19"/>
        <v>44</v>
      </c>
      <c r="AJ55" s="107">
        <f t="shared" si="20"/>
        <v>34</v>
      </c>
      <c r="AK55" s="107">
        <f t="shared" si="21"/>
        <v>14</v>
      </c>
    </row>
    <row r="56" spans="1:37" x14ac:dyDescent="0.25">
      <c r="A56" s="32">
        <f>'AFORO-Boy.-Calle 69B'!C190</f>
        <v>1815</v>
      </c>
      <c r="B56" s="32">
        <f>'AFORO-Boy.-Calle 69B'!D190</f>
        <v>1830</v>
      </c>
      <c r="C56" s="33">
        <f>'AFORO-Boy.-Calle 69B'!F190</f>
        <v>2</v>
      </c>
      <c r="D56" s="20">
        <f>'AFORO-Boy.-Calle 69B'!G190</f>
        <v>52</v>
      </c>
      <c r="E56" s="20">
        <f>'AFORO-Boy.-Calle 69B'!H190</f>
        <v>26</v>
      </c>
      <c r="F56" s="20">
        <f>'AFORO-Boy.-Calle 69B'!I190</f>
        <v>9</v>
      </c>
      <c r="G56" s="20">
        <f>'AFORO-Boy.-Calle 69B'!J190</f>
        <v>13</v>
      </c>
      <c r="Z56" s="51">
        <f t="shared" si="23"/>
        <v>1815</v>
      </c>
      <c r="AA56" s="52">
        <f t="shared" si="23"/>
        <v>1830</v>
      </c>
      <c r="AB56" s="23">
        <f t="shared" si="5"/>
        <v>2</v>
      </c>
      <c r="AC56" s="23">
        <f t="shared" si="15"/>
        <v>59</v>
      </c>
      <c r="AD56" s="23">
        <f t="shared" si="22"/>
        <v>27</v>
      </c>
      <c r="AE56" s="23">
        <f t="shared" si="22"/>
        <v>9</v>
      </c>
      <c r="AF56" s="24">
        <f t="shared" si="22"/>
        <v>14</v>
      </c>
      <c r="AG56" s="107"/>
      <c r="AH56" s="107">
        <f t="shared" si="18"/>
        <v>60</v>
      </c>
      <c r="AI56" s="107">
        <f t="shared" si="19"/>
        <v>44</v>
      </c>
      <c r="AJ56" s="107">
        <f t="shared" si="20"/>
        <v>34</v>
      </c>
      <c r="AK56" s="107">
        <f t="shared" si="21"/>
        <v>14</v>
      </c>
    </row>
    <row r="57" spans="1:37" x14ac:dyDescent="0.25">
      <c r="A57" s="32">
        <f>'AFORO-Boy.-Calle 69B'!C191</f>
        <v>1830</v>
      </c>
      <c r="B57" s="32">
        <f>'AFORO-Boy.-Calle 69B'!D191</f>
        <v>1845</v>
      </c>
      <c r="C57" s="33">
        <f>'AFORO-Boy.-Calle 69B'!F191</f>
        <v>2</v>
      </c>
      <c r="D57" s="20">
        <f>'AFORO-Boy.-Calle 69B'!G191</f>
        <v>77</v>
      </c>
      <c r="E57" s="20">
        <f>'AFORO-Boy.-Calle 69B'!H191</f>
        <v>37</v>
      </c>
      <c r="F57" s="20">
        <f>'AFORO-Boy.-Calle 69B'!I191</f>
        <v>33</v>
      </c>
      <c r="G57" s="20">
        <f>'AFORO-Boy.-Calle 69B'!J191</f>
        <v>13</v>
      </c>
      <c r="Z57" s="51">
        <f t="shared" si="23"/>
        <v>1830</v>
      </c>
      <c r="AA57" s="52">
        <f t="shared" si="23"/>
        <v>1845</v>
      </c>
      <c r="AB57" s="23">
        <f t="shared" si="5"/>
        <v>2</v>
      </c>
      <c r="AC57" s="23">
        <f t="shared" si="15"/>
        <v>79</v>
      </c>
      <c r="AD57" s="23">
        <f t="shared" si="22"/>
        <v>37</v>
      </c>
      <c r="AE57" s="23">
        <f t="shared" si="22"/>
        <v>35</v>
      </c>
      <c r="AF57" s="24">
        <f t="shared" si="22"/>
        <v>15</v>
      </c>
      <c r="AG57" s="107"/>
      <c r="AH57" s="107">
        <f t="shared" si="18"/>
        <v>60</v>
      </c>
      <c r="AI57" s="107">
        <f t="shared" si="19"/>
        <v>44</v>
      </c>
      <c r="AJ57" s="107">
        <f t="shared" si="20"/>
        <v>34</v>
      </c>
      <c r="AK57" s="107">
        <f t="shared" si="21"/>
        <v>14</v>
      </c>
    </row>
    <row r="58" spans="1:37" x14ac:dyDescent="0.25">
      <c r="A58" s="32">
        <f>'AFORO-Boy.-Calle 69B'!C192</f>
        <v>1845</v>
      </c>
      <c r="B58" s="32">
        <f>'AFORO-Boy.-Calle 69B'!D192</f>
        <v>1900</v>
      </c>
      <c r="C58" s="33">
        <f>'AFORO-Boy.-Calle 69B'!F192</f>
        <v>2</v>
      </c>
      <c r="D58" s="20">
        <f>'AFORO-Boy.-Calle 69B'!G192</f>
        <v>66</v>
      </c>
      <c r="E58" s="20">
        <f>'AFORO-Boy.-Calle 69B'!H192</f>
        <v>46</v>
      </c>
      <c r="F58" s="20">
        <f>'AFORO-Boy.-Calle 69B'!I192</f>
        <v>25</v>
      </c>
      <c r="G58" s="20">
        <f>'AFORO-Boy.-Calle 69B'!J192</f>
        <v>21</v>
      </c>
      <c r="Z58" s="51">
        <f t="shared" si="23"/>
        <v>1845</v>
      </c>
      <c r="AA58" s="52">
        <f t="shared" si="23"/>
        <v>1900</v>
      </c>
      <c r="AB58" s="23">
        <f t="shared" si="5"/>
        <v>2</v>
      </c>
      <c r="AC58" s="23">
        <f t="shared" si="15"/>
        <v>75</v>
      </c>
      <c r="AD58" s="23">
        <f t="shared" si="22"/>
        <v>46</v>
      </c>
      <c r="AE58" s="23">
        <f t="shared" si="22"/>
        <v>27</v>
      </c>
      <c r="AF58" s="24">
        <f t="shared" si="22"/>
        <v>23</v>
      </c>
      <c r="AG58" s="107"/>
      <c r="AH58" s="107">
        <f t="shared" si="18"/>
        <v>60</v>
      </c>
      <c r="AI58" s="107">
        <f t="shared" si="19"/>
        <v>44</v>
      </c>
      <c r="AJ58" s="107">
        <f t="shared" si="20"/>
        <v>34</v>
      </c>
      <c r="AK58" s="107">
        <f t="shared" si="21"/>
        <v>14</v>
      </c>
    </row>
    <row r="59" spans="1:37" x14ac:dyDescent="0.25">
      <c r="A59" s="32">
        <f>'AFORO-Boy.-Calle 69B'!C193</f>
        <v>1900</v>
      </c>
      <c r="B59" s="32">
        <f>'AFORO-Boy.-Calle 69B'!D193</f>
        <v>1915</v>
      </c>
      <c r="C59" s="33">
        <f>'AFORO-Boy.-Calle 69B'!F193</f>
        <v>2</v>
      </c>
      <c r="D59" s="20">
        <f>'AFORO-Boy.-Calle 69B'!G193</f>
        <v>64</v>
      </c>
      <c r="E59" s="20">
        <f>'AFORO-Boy.-Calle 69B'!H193</f>
        <v>38</v>
      </c>
      <c r="F59" s="20">
        <f>'AFORO-Boy.-Calle 69B'!I193</f>
        <v>36</v>
      </c>
      <c r="G59" s="20">
        <f>'AFORO-Boy.-Calle 69B'!J193</f>
        <v>15</v>
      </c>
      <c r="Z59" s="51">
        <f t="shared" si="23"/>
        <v>1900</v>
      </c>
      <c r="AA59" s="52">
        <f t="shared" si="23"/>
        <v>1915</v>
      </c>
      <c r="AB59" s="23">
        <f t="shared" si="5"/>
        <v>2</v>
      </c>
      <c r="AC59" s="23">
        <f t="shared" si="15"/>
        <v>77</v>
      </c>
      <c r="AD59" s="23">
        <f t="shared" si="22"/>
        <v>38</v>
      </c>
      <c r="AE59" s="23">
        <f t="shared" si="22"/>
        <v>37</v>
      </c>
      <c r="AF59" s="24">
        <f t="shared" si="22"/>
        <v>17</v>
      </c>
      <c r="AG59" s="107"/>
      <c r="AH59" s="107">
        <f t="shared" si="18"/>
        <v>60</v>
      </c>
      <c r="AI59" s="107">
        <f t="shared" si="19"/>
        <v>44</v>
      </c>
      <c r="AJ59" s="107">
        <f t="shared" si="20"/>
        <v>34</v>
      </c>
      <c r="AK59" s="107">
        <f t="shared" si="21"/>
        <v>14</v>
      </c>
    </row>
    <row r="60" spans="1:37" x14ac:dyDescent="0.25">
      <c r="A60" s="32">
        <f>'AFORO-Boy.-Calle 69B'!C194</f>
        <v>1915</v>
      </c>
      <c r="B60" s="32">
        <f>'AFORO-Boy.-Calle 69B'!D194</f>
        <v>1930</v>
      </c>
      <c r="C60" s="33">
        <f>'AFORO-Boy.-Calle 69B'!F194</f>
        <v>2</v>
      </c>
      <c r="D60" s="20">
        <f>'AFORO-Boy.-Calle 69B'!G194</f>
        <v>95</v>
      </c>
      <c r="E60" s="20">
        <f>'AFORO-Boy.-Calle 69B'!H194</f>
        <v>50</v>
      </c>
      <c r="F60" s="20">
        <f>'AFORO-Boy.-Calle 69B'!I194</f>
        <v>20</v>
      </c>
      <c r="G60" s="20">
        <f>'AFORO-Boy.-Calle 69B'!J194</f>
        <v>14</v>
      </c>
      <c r="Z60" s="51">
        <f t="shared" si="23"/>
        <v>1915</v>
      </c>
      <c r="AA60" s="52">
        <f t="shared" si="23"/>
        <v>1930</v>
      </c>
      <c r="AB60" s="23">
        <f t="shared" si="5"/>
        <v>2</v>
      </c>
      <c r="AC60" s="23">
        <f t="shared" si="15"/>
        <v>113</v>
      </c>
      <c r="AD60" s="23">
        <f t="shared" si="22"/>
        <v>50</v>
      </c>
      <c r="AE60" s="23">
        <f t="shared" si="22"/>
        <v>21</v>
      </c>
      <c r="AF60" s="24">
        <f t="shared" si="22"/>
        <v>15</v>
      </c>
      <c r="AG60" s="107"/>
      <c r="AH60" s="107">
        <f t="shared" si="18"/>
        <v>60</v>
      </c>
      <c r="AI60" s="107">
        <f t="shared" si="19"/>
        <v>44</v>
      </c>
      <c r="AJ60" s="107">
        <f t="shared" si="20"/>
        <v>34</v>
      </c>
      <c r="AK60" s="107">
        <f t="shared" si="21"/>
        <v>14</v>
      </c>
    </row>
    <row r="61" spans="1:37" x14ac:dyDescent="0.25">
      <c r="A61" s="32">
        <f>'AFORO-Boy.-Calle 69B'!C195</f>
        <v>1930</v>
      </c>
      <c r="B61" s="32">
        <f>'AFORO-Boy.-Calle 69B'!D195</f>
        <v>1945</v>
      </c>
      <c r="C61" s="33">
        <f>'AFORO-Boy.-Calle 69B'!F195</f>
        <v>2</v>
      </c>
      <c r="D61" s="20">
        <f>'AFORO-Boy.-Calle 69B'!G195</f>
        <v>76</v>
      </c>
      <c r="E61" s="20">
        <f>'AFORO-Boy.-Calle 69B'!H195</f>
        <v>33</v>
      </c>
      <c r="F61" s="20">
        <f>'AFORO-Boy.-Calle 69B'!I195</f>
        <v>18</v>
      </c>
      <c r="G61" s="20">
        <f>'AFORO-Boy.-Calle 69B'!J195</f>
        <v>16</v>
      </c>
      <c r="Z61" s="51">
        <f t="shared" si="23"/>
        <v>1930</v>
      </c>
      <c r="AA61" s="52">
        <f t="shared" si="23"/>
        <v>1945</v>
      </c>
      <c r="AB61" s="23">
        <f t="shared" si="5"/>
        <v>2</v>
      </c>
      <c r="AC61" s="23">
        <f t="shared" si="15"/>
        <v>86</v>
      </c>
      <c r="AD61" s="23">
        <f t="shared" si="22"/>
        <v>33</v>
      </c>
      <c r="AE61" s="23">
        <f t="shared" si="22"/>
        <v>20</v>
      </c>
      <c r="AF61" s="24">
        <f t="shared" si="22"/>
        <v>18</v>
      </c>
      <c r="AG61" s="107"/>
      <c r="AH61" s="107">
        <f t="shared" si="18"/>
        <v>60</v>
      </c>
      <c r="AI61" s="107">
        <f t="shared" si="19"/>
        <v>44</v>
      </c>
      <c r="AJ61" s="107">
        <f t="shared" si="20"/>
        <v>34</v>
      </c>
      <c r="AK61" s="107">
        <f t="shared" si="21"/>
        <v>14</v>
      </c>
    </row>
    <row r="62" spans="1:37" x14ac:dyDescent="0.25">
      <c r="A62" s="32">
        <f>'AFORO-Boy.-Calle 69B'!C196</f>
        <v>1945</v>
      </c>
      <c r="B62" s="32">
        <f>'AFORO-Boy.-Calle 69B'!D196</f>
        <v>2000</v>
      </c>
      <c r="C62" s="33">
        <f>'AFORO-Boy.-Calle 69B'!F196</f>
        <v>2</v>
      </c>
      <c r="D62" s="20">
        <f>'AFORO-Boy.-Calle 69B'!G196</f>
        <v>59</v>
      </c>
      <c r="E62" s="20">
        <f>'AFORO-Boy.-Calle 69B'!H196</f>
        <v>24</v>
      </c>
      <c r="F62" s="20">
        <f>'AFORO-Boy.-Calle 69B'!I196</f>
        <v>5</v>
      </c>
      <c r="G62" s="20">
        <f>'AFORO-Boy.-Calle 69B'!J196</f>
        <v>3</v>
      </c>
      <c r="Z62" s="51">
        <f t="shared" si="23"/>
        <v>1945</v>
      </c>
      <c r="AA62" s="52">
        <f t="shared" si="23"/>
        <v>2000</v>
      </c>
      <c r="AB62" s="23">
        <f t="shared" si="5"/>
        <v>2</v>
      </c>
      <c r="AC62" s="23">
        <f t="shared" si="15"/>
        <v>75</v>
      </c>
      <c r="AD62" s="23">
        <f t="shared" si="22"/>
        <v>24</v>
      </c>
      <c r="AE62" s="23">
        <f t="shared" si="22"/>
        <v>5</v>
      </c>
      <c r="AF62" s="24">
        <f t="shared" si="22"/>
        <v>4</v>
      </c>
      <c r="AG62" s="107"/>
      <c r="AH62" s="107">
        <f t="shared" si="18"/>
        <v>60</v>
      </c>
      <c r="AI62" s="107">
        <f t="shared" si="19"/>
        <v>44</v>
      </c>
      <c r="AJ62" s="107">
        <f t="shared" si="20"/>
        <v>34</v>
      </c>
      <c r="AK62" s="107">
        <f t="shared" si="21"/>
        <v>14</v>
      </c>
    </row>
    <row r="63" spans="1:37" ht="24" x14ac:dyDescent="0.25">
      <c r="A63" s="32">
        <f>'AFORO-Boy.-Calle 69B'!C197</f>
        <v>500</v>
      </c>
      <c r="B63" s="32">
        <f>'AFORO-Boy.-Calle 69B'!D197</f>
        <v>515</v>
      </c>
      <c r="C63" s="33" t="str">
        <f>'AFORO-Boy.-Calle 69B'!F197</f>
        <v>2B</v>
      </c>
      <c r="D63" s="20">
        <f>'AFORO-Boy.-Calle 69B'!G197</f>
        <v>0</v>
      </c>
      <c r="E63" s="20">
        <f>'AFORO-Boy.-Calle 69B'!H197</f>
        <v>0</v>
      </c>
      <c r="F63" s="20">
        <f>'AFORO-Boy.-Calle 69B'!I197</f>
        <v>0</v>
      </c>
      <c r="G63" s="20">
        <f>'AFORO-Boy.-Calle 69B'!J197</f>
        <v>0</v>
      </c>
      <c r="Z63" s="51">
        <f t="shared" si="23"/>
        <v>500</v>
      </c>
      <c r="AA63" s="52">
        <f t="shared" si="23"/>
        <v>515</v>
      </c>
      <c r="AB63" s="23" t="str">
        <f>C63</f>
        <v>2B</v>
      </c>
      <c r="AC63" s="23">
        <f t="shared" ref="AC63:AC79" si="24">D63+D123+D243</f>
        <v>0</v>
      </c>
      <c r="AD63" s="23">
        <f t="shared" ref="AD63:AF78" si="25">E63+E123+E243</f>
        <v>0</v>
      </c>
      <c r="AE63" s="23">
        <f t="shared" si="25"/>
        <v>0</v>
      </c>
      <c r="AF63" s="24">
        <f t="shared" si="25"/>
        <v>0</v>
      </c>
      <c r="AG63" s="106" t="s">
        <v>75</v>
      </c>
      <c r="AH63" s="106" t="str">
        <f>"PROM. DE AUTOS"&amp;" "&amp;AH68</f>
        <v>PROM. DE AUTOS 193</v>
      </c>
      <c r="AI63" s="106" t="str">
        <f>"PROM. DE BUSES"&amp;" "&amp;AI68</f>
        <v>PROM. DE BUSES 6</v>
      </c>
      <c r="AJ63" s="106" t="str">
        <f>"PROM. DE CAMIONES"&amp;" "&amp;AJ68</f>
        <v>PROM. DE CAMIONES 12</v>
      </c>
      <c r="AK63" s="89" t="str">
        <f>"PROM. DE MOTOS"&amp;" "&amp;AK68</f>
        <v>PROM. DE MOTOS 219</v>
      </c>
    </row>
    <row r="64" spans="1:37" x14ac:dyDescent="0.25">
      <c r="A64" s="32">
        <f>'AFORO-Boy.-Calle 69B'!C198</f>
        <v>515</v>
      </c>
      <c r="B64" s="32">
        <f>'AFORO-Boy.-Calle 69B'!D198</f>
        <v>530</v>
      </c>
      <c r="C64" s="33" t="str">
        <f>'AFORO-Boy.-Calle 69B'!F198</f>
        <v>2B</v>
      </c>
      <c r="D64" s="20">
        <f>'AFORO-Boy.-Calle 69B'!G198</f>
        <v>0</v>
      </c>
      <c r="E64" s="20">
        <f>'AFORO-Boy.-Calle 69B'!H198</f>
        <v>0</v>
      </c>
      <c r="F64" s="20">
        <f>'AFORO-Boy.-Calle 69B'!I198</f>
        <v>0</v>
      </c>
      <c r="G64" s="20">
        <f>'AFORO-Boy.-Calle 69B'!J198</f>
        <v>0</v>
      </c>
      <c r="Z64" s="51">
        <f t="shared" si="23"/>
        <v>515</v>
      </c>
      <c r="AA64" s="52">
        <f t="shared" si="23"/>
        <v>530</v>
      </c>
      <c r="AB64" s="23" t="str">
        <f t="shared" ref="AB64:AB122" si="26">C64</f>
        <v>2B</v>
      </c>
      <c r="AC64" s="23">
        <f t="shared" si="24"/>
        <v>0</v>
      </c>
      <c r="AD64" s="23">
        <f t="shared" si="25"/>
        <v>0</v>
      </c>
      <c r="AE64" s="23">
        <f t="shared" si="25"/>
        <v>0</v>
      </c>
      <c r="AF64" s="24">
        <f t="shared" si="25"/>
        <v>0</v>
      </c>
      <c r="AG64" s="107"/>
      <c r="AH64" s="107"/>
      <c r="AI64" s="107"/>
      <c r="AJ64" s="107"/>
      <c r="AK64" s="107"/>
    </row>
    <row r="65" spans="1:37" x14ac:dyDescent="0.25">
      <c r="A65" s="32">
        <f>'AFORO-Boy.-Calle 69B'!C199</f>
        <v>530</v>
      </c>
      <c r="B65" s="32">
        <f>'AFORO-Boy.-Calle 69B'!D199</f>
        <v>545</v>
      </c>
      <c r="C65" s="33" t="str">
        <f>'AFORO-Boy.-Calle 69B'!F199</f>
        <v>2B</v>
      </c>
      <c r="D65" s="20">
        <f>'AFORO-Boy.-Calle 69B'!G199</f>
        <v>0</v>
      </c>
      <c r="E65" s="20">
        <f>'AFORO-Boy.-Calle 69B'!H199</f>
        <v>0</v>
      </c>
      <c r="F65" s="20">
        <f>'AFORO-Boy.-Calle 69B'!I199</f>
        <v>0</v>
      </c>
      <c r="G65" s="20">
        <f>'AFORO-Boy.-Calle 69B'!J199</f>
        <v>0</v>
      </c>
      <c r="Z65" s="51">
        <f t="shared" si="23"/>
        <v>530</v>
      </c>
      <c r="AA65" s="52">
        <f t="shared" si="23"/>
        <v>545</v>
      </c>
      <c r="AB65" s="23" t="str">
        <f t="shared" si="26"/>
        <v>2B</v>
      </c>
      <c r="AC65" s="23">
        <f t="shared" si="24"/>
        <v>0</v>
      </c>
      <c r="AD65" s="23">
        <f t="shared" si="25"/>
        <v>0</v>
      </c>
      <c r="AE65" s="23">
        <f t="shared" si="25"/>
        <v>0</v>
      </c>
      <c r="AF65" s="24">
        <f t="shared" si="25"/>
        <v>0</v>
      </c>
      <c r="AG65" s="107"/>
      <c r="AH65" s="107"/>
      <c r="AI65" s="107"/>
      <c r="AJ65" s="107"/>
      <c r="AK65" s="107"/>
    </row>
    <row r="66" spans="1:37" x14ac:dyDescent="0.25">
      <c r="A66" s="32">
        <f>'AFORO-Boy.-Calle 69B'!C200</f>
        <v>545</v>
      </c>
      <c r="B66" s="32">
        <f>'AFORO-Boy.-Calle 69B'!D200</f>
        <v>600</v>
      </c>
      <c r="C66" s="33" t="str">
        <f>'AFORO-Boy.-Calle 69B'!F200</f>
        <v>2B</v>
      </c>
      <c r="D66" s="20">
        <f>'AFORO-Boy.-Calle 69B'!G200</f>
        <v>0</v>
      </c>
      <c r="E66" s="20">
        <f>'AFORO-Boy.-Calle 69B'!H200</f>
        <v>0</v>
      </c>
      <c r="F66" s="20">
        <f>'AFORO-Boy.-Calle 69B'!I200</f>
        <v>0</v>
      </c>
      <c r="G66" s="20">
        <f>'AFORO-Boy.-Calle 69B'!J200</f>
        <v>0</v>
      </c>
      <c r="Z66" s="51">
        <f t="shared" si="23"/>
        <v>545</v>
      </c>
      <c r="AA66" s="52">
        <f t="shared" si="23"/>
        <v>600</v>
      </c>
      <c r="AB66" s="23" t="str">
        <f t="shared" si="26"/>
        <v>2B</v>
      </c>
      <c r="AC66" s="23">
        <f t="shared" si="24"/>
        <v>0</v>
      </c>
      <c r="AD66" s="23">
        <f t="shared" si="25"/>
        <v>0</v>
      </c>
      <c r="AE66" s="23">
        <f t="shared" si="25"/>
        <v>0</v>
      </c>
      <c r="AF66" s="24">
        <f t="shared" si="25"/>
        <v>0</v>
      </c>
      <c r="AG66" s="107"/>
      <c r="AH66" s="107"/>
      <c r="AI66" s="107"/>
      <c r="AJ66" s="107"/>
      <c r="AK66" s="107"/>
    </row>
    <row r="67" spans="1:37" x14ac:dyDescent="0.25">
      <c r="A67" s="32">
        <f>'AFORO-Boy.-Calle 69B'!C201</f>
        <v>600</v>
      </c>
      <c r="B67" s="32">
        <f>'AFORO-Boy.-Calle 69B'!D201</f>
        <v>615</v>
      </c>
      <c r="C67" s="33" t="str">
        <f>'AFORO-Boy.-Calle 69B'!F201</f>
        <v>2B</v>
      </c>
      <c r="D67" s="20">
        <f>'AFORO-Boy.-Calle 69B'!G201</f>
        <v>212</v>
      </c>
      <c r="E67" s="20">
        <f>'AFORO-Boy.-Calle 69B'!H201</f>
        <v>5</v>
      </c>
      <c r="F67" s="20">
        <f>'AFORO-Boy.-Calle 69B'!I201</f>
        <v>9</v>
      </c>
      <c r="G67" s="20">
        <f>'AFORO-Boy.-Calle 69B'!J201</f>
        <v>248</v>
      </c>
      <c r="Z67" s="51">
        <f t="shared" si="23"/>
        <v>600</v>
      </c>
      <c r="AA67" s="52">
        <f t="shared" si="23"/>
        <v>615</v>
      </c>
      <c r="AB67" s="23" t="str">
        <f t="shared" si="26"/>
        <v>2B</v>
      </c>
      <c r="AC67" s="23">
        <f t="shared" si="24"/>
        <v>212</v>
      </c>
      <c r="AD67" s="23">
        <f t="shared" si="25"/>
        <v>5</v>
      </c>
      <c r="AE67" s="23">
        <f t="shared" si="25"/>
        <v>9</v>
      </c>
      <c r="AF67" s="24">
        <f t="shared" si="25"/>
        <v>248</v>
      </c>
      <c r="AG67" s="125" t="str">
        <f>Z67&amp;" a "&amp;AA82</f>
        <v>600 a 1000</v>
      </c>
      <c r="AH67" s="107">
        <f>ROUNDUP(AVERAGE($AC$67:$AC$82),0)</f>
        <v>193</v>
      </c>
      <c r="AI67" s="107">
        <f>ROUNDUP(AVERAGE($AD$67:$AD$82),0)</f>
        <v>6</v>
      </c>
      <c r="AJ67" s="107">
        <f>ROUNDUP(AVERAGE($AE$67:$AE$82),0)</f>
        <v>12</v>
      </c>
      <c r="AK67" s="107">
        <f>ROUNDUP(AVERAGE($AF$67:$AF$82),0)</f>
        <v>219</v>
      </c>
    </row>
    <row r="68" spans="1:37" x14ac:dyDescent="0.25">
      <c r="A68" s="32">
        <f>'AFORO-Boy.-Calle 69B'!C202</f>
        <v>615</v>
      </c>
      <c r="B68" s="32">
        <f>'AFORO-Boy.-Calle 69B'!D202</f>
        <v>630</v>
      </c>
      <c r="C68" s="33" t="str">
        <f>'AFORO-Boy.-Calle 69B'!F202</f>
        <v>2B</v>
      </c>
      <c r="D68" s="20">
        <f>'AFORO-Boy.-Calle 69B'!G202</f>
        <v>206</v>
      </c>
      <c r="E68" s="20">
        <f>'AFORO-Boy.-Calle 69B'!H202</f>
        <v>4</v>
      </c>
      <c r="F68" s="20">
        <f>'AFORO-Boy.-Calle 69B'!I202</f>
        <v>10</v>
      </c>
      <c r="G68" s="20">
        <f>'AFORO-Boy.-Calle 69B'!J202</f>
        <v>359</v>
      </c>
      <c r="Z68" s="51">
        <f t="shared" ref="Z68:AA83" si="27">A128</f>
        <v>615</v>
      </c>
      <c r="AA68" s="52">
        <f t="shared" si="27"/>
        <v>630</v>
      </c>
      <c r="AB68" s="23" t="str">
        <f t="shared" si="26"/>
        <v>2B</v>
      </c>
      <c r="AC68" s="23">
        <f t="shared" si="24"/>
        <v>206</v>
      </c>
      <c r="AD68" s="23">
        <f t="shared" si="25"/>
        <v>4</v>
      </c>
      <c r="AE68" s="23">
        <f t="shared" si="25"/>
        <v>10</v>
      </c>
      <c r="AF68" s="24">
        <f t="shared" si="25"/>
        <v>359</v>
      </c>
      <c r="AG68" s="107"/>
      <c r="AH68" s="107">
        <f t="shared" ref="AH68:AH82" si="28">ROUNDUP(AVERAGE($AC$67:$AC$82),0)</f>
        <v>193</v>
      </c>
      <c r="AI68" s="107">
        <f t="shared" ref="AI68:AI82" si="29">ROUNDUP(AVERAGE($AD$67:$AD$82),0)</f>
        <v>6</v>
      </c>
      <c r="AJ68" s="107">
        <f t="shared" ref="AJ68:AJ82" si="30">ROUNDUP(AVERAGE($AE$67:$AE$82),0)</f>
        <v>12</v>
      </c>
      <c r="AK68" s="107">
        <f t="shared" ref="AK68:AK82" si="31">ROUNDUP(AVERAGE($AF$67:$AF$82),0)</f>
        <v>219</v>
      </c>
    </row>
    <row r="69" spans="1:37" x14ac:dyDescent="0.25">
      <c r="A69" s="32">
        <f>'AFORO-Boy.-Calle 69B'!C203</f>
        <v>630</v>
      </c>
      <c r="B69" s="32">
        <f>'AFORO-Boy.-Calle 69B'!D203</f>
        <v>645</v>
      </c>
      <c r="C69" s="33" t="str">
        <f>'AFORO-Boy.-Calle 69B'!F203</f>
        <v>2B</v>
      </c>
      <c r="D69" s="20">
        <f>'AFORO-Boy.-Calle 69B'!G203</f>
        <v>189</v>
      </c>
      <c r="E69" s="20">
        <f>'AFORO-Boy.-Calle 69B'!H203</f>
        <v>5</v>
      </c>
      <c r="F69" s="20">
        <f>'AFORO-Boy.-Calle 69B'!I203</f>
        <v>7</v>
      </c>
      <c r="G69" s="20">
        <f>'AFORO-Boy.-Calle 69B'!J203</f>
        <v>482</v>
      </c>
      <c r="Z69" s="51">
        <f t="shared" si="27"/>
        <v>630</v>
      </c>
      <c r="AA69" s="52">
        <f t="shared" si="27"/>
        <v>645</v>
      </c>
      <c r="AB69" s="23" t="str">
        <f t="shared" si="26"/>
        <v>2B</v>
      </c>
      <c r="AC69" s="23">
        <f t="shared" si="24"/>
        <v>189</v>
      </c>
      <c r="AD69" s="23">
        <f t="shared" si="25"/>
        <v>5</v>
      </c>
      <c r="AE69" s="23">
        <f t="shared" si="25"/>
        <v>7</v>
      </c>
      <c r="AF69" s="24">
        <f t="shared" si="25"/>
        <v>482</v>
      </c>
      <c r="AG69" s="107"/>
      <c r="AH69" s="107">
        <f t="shared" si="28"/>
        <v>193</v>
      </c>
      <c r="AI69" s="107">
        <f t="shared" si="29"/>
        <v>6</v>
      </c>
      <c r="AJ69" s="107">
        <f t="shared" si="30"/>
        <v>12</v>
      </c>
      <c r="AK69" s="107">
        <f t="shared" si="31"/>
        <v>219</v>
      </c>
    </row>
    <row r="70" spans="1:37" x14ac:dyDescent="0.25">
      <c r="A70" s="32">
        <f>'AFORO-Boy.-Calle 69B'!C204</f>
        <v>645</v>
      </c>
      <c r="B70" s="32">
        <f>'AFORO-Boy.-Calle 69B'!D204</f>
        <v>700</v>
      </c>
      <c r="C70" s="33" t="str">
        <f>'AFORO-Boy.-Calle 69B'!F204</f>
        <v>2B</v>
      </c>
      <c r="D70" s="20">
        <f>'AFORO-Boy.-Calle 69B'!G204</f>
        <v>226</v>
      </c>
      <c r="E70" s="20">
        <f>'AFORO-Boy.-Calle 69B'!H204</f>
        <v>9</v>
      </c>
      <c r="F70" s="20">
        <f>'AFORO-Boy.-Calle 69B'!I204</f>
        <v>14</v>
      </c>
      <c r="G70" s="20">
        <f>'AFORO-Boy.-Calle 69B'!J204</f>
        <v>393</v>
      </c>
      <c r="Z70" s="51">
        <f t="shared" si="27"/>
        <v>645</v>
      </c>
      <c r="AA70" s="52">
        <f t="shared" si="27"/>
        <v>700</v>
      </c>
      <c r="AB70" s="23" t="str">
        <f t="shared" si="26"/>
        <v>2B</v>
      </c>
      <c r="AC70" s="23">
        <f t="shared" si="24"/>
        <v>226</v>
      </c>
      <c r="AD70" s="23">
        <f t="shared" si="25"/>
        <v>9</v>
      </c>
      <c r="AE70" s="23">
        <f t="shared" si="25"/>
        <v>14</v>
      </c>
      <c r="AF70" s="24">
        <f t="shared" si="25"/>
        <v>393</v>
      </c>
      <c r="AG70" s="3"/>
      <c r="AH70" s="107">
        <f t="shared" si="28"/>
        <v>193</v>
      </c>
      <c r="AI70" s="107">
        <f t="shared" si="29"/>
        <v>6</v>
      </c>
      <c r="AJ70" s="107">
        <f t="shared" si="30"/>
        <v>12</v>
      </c>
      <c r="AK70" s="107">
        <f t="shared" si="31"/>
        <v>219</v>
      </c>
    </row>
    <row r="71" spans="1:37" x14ac:dyDescent="0.25">
      <c r="A71" s="32">
        <f>'AFORO-Boy.-Calle 69B'!C205</f>
        <v>700</v>
      </c>
      <c r="B71" s="32">
        <f>'AFORO-Boy.-Calle 69B'!D205</f>
        <v>715</v>
      </c>
      <c r="C71" s="33" t="str">
        <f>'AFORO-Boy.-Calle 69B'!F205</f>
        <v>2B</v>
      </c>
      <c r="D71" s="20">
        <f>'AFORO-Boy.-Calle 69B'!G205</f>
        <v>277</v>
      </c>
      <c r="E71" s="20">
        <f>'AFORO-Boy.-Calle 69B'!H205</f>
        <v>14</v>
      </c>
      <c r="F71" s="20">
        <f>'AFORO-Boy.-Calle 69B'!I205</f>
        <v>3</v>
      </c>
      <c r="G71" s="20">
        <f>'AFORO-Boy.-Calle 69B'!J205</f>
        <v>391</v>
      </c>
      <c r="Z71" s="51">
        <f t="shared" si="27"/>
        <v>700</v>
      </c>
      <c r="AA71" s="52">
        <f t="shared" si="27"/>
        <v>715</v>
      </c>
      <c r="AB71" s="23" t="str">
        <f t="shared" si="26"/>
        <v>2B</v>
      </c>
      <c r="AC71" s="23">
        <f t="shared" si="24"/>
        <v>277</v>
      </c>
      <c r="AD71" s="23">
        <f t="shared" si="25"/>
        <v>14</v>
      </c>
      <c r="AE71" s="23">
        <f t="shared" si="25"/>
        <v>3</v>
      </c>
      <c r="AF71" s="24">
        <f t="shared" si="25"/>
        <v>391</v>
      </c>
      <c r="AG71" s="107"/>
      <c r="AH71" s="107">
        <f t="shared" si="28"/>
        <v>193</v>
      </c>
      <c r="AI71" s="107">
        <f t="shared" si="29"/>
        <v>6</v>
      </c>
      <c r="AJ71" s="107">
        <f t="shared" si="30"/>
        <v>12</v>
      </c>
      <c r="AK71" s="107">
        <f t="shared" si="31"/>
        <v>219</v>
      </c>
    </row>
    <row r="72" spans="1:37" x14ac:dyDescent="0.25">
      <c r="A72" s="32">
        <f>'AFORO-Boy.-Calle 69B'!C206</f>
        <v>715</v>
      </c>
      <c r="B72" s="32">
        <f>'AFORO-Boy.-Calle 69B'!D206</f>
        <v>730</v>
      </c>
      <c r="C72" s="33" t="str">
        <f>'AFORO-Boy.-Calle 69B'!F206</f>
        <v>2B</v>
      </c>
      <c r="D72" s="20">
        <f>'AFORO-Boy.-Calle 69B'!G206</f>
        <v>146</v>
      </c>
      <c r="E72" s="20">
        <f>'AFORO-Boy.-Calle 69B'!H206</f>
        <v>8</v>
      </c>
      <c r="F72" s="20">
        <f>'AFORO-Boy.-Calle 69B'!I206</f>
        <v>9</v>
      </c>
      <c r="G72" s="20">
        <f>'AFORO-Boy.-Calle 69B'!J206</f>
        <v>186</v>
      </c>
      <c r="Z72" s="51">
        <f t="shared" si="27"/>
        <v>715</v>
      </c>
      <c r="AA72" s="52">
        <f t="shared" si="27"/>
        <v>730</v>
      </c>
      <c r="AB72" s="23" t="str">
        <f t="shared" si="26"/>
        <v>2B</v>
      </c>
      <c r="AC72" s="23">
        <f t="shared" si="24"/>
        <v>146</v>
      </c>
      <c r="AD72" s="23">
        <f t="shared" si="25"/>
        <v>8</v>
      </c>
      <c r="AE72" s="23">
        <f t="shared" si="25"/>
        <v>9</v>
      </c>
      <c r="AF72" s="24">
        <f t="shared" si="25"/>
        <v>186</v>
      </c>
      <c r="AG72" s="107"/>
      <c r="AH72" s="107">
        <f t="shared" si="28"/>
        <v>193</v>
      </c>
      <c r="AI72" s="107">
        <f t="shared" si="29"/>
        <v>6</v>
      </c>
      <c r="AJ72" s="107">
        <f t="shared" si="30"/>
        <v>12</v>
      </c>
      <c r="AK72" s="107">
        <f t="shared" si="31"/>
        <v>219</v>
      </c>
    </row>
    <row r="73" spans="1:37" x14ac:dyDescent="0.25">
      <c r="A73" s="32">
        <f>'AFORO-Boy.-Calle 69B'!C207</f>
        <v>730</v>
      </c>
      <c r="B73" s="32">
        <f>'AFORO-Boy.-Calle 69B'!D207</f>
        <v>745</v>
      </c>
      <c r="C73" s="33" t="str">
        <f>'AFORO-Boy.-Calle 69B'!F207</f>
        <v>2B</v>
      </c>
      <c r="D73" s="20">
        <f>'AFORO-Boy.-Calle 69B'!G207</f>
        <v>176</v>
      </c>
      <c r="E73" s="20">
        <f>'AFORO-Boy.-Calle 69B'!H207</f>
        <v>9</v>
      </c>
      <c r="F73" s="20">
        <f>'AFORO-Boy.-Calle 69B'!I207</f>
        <v>6</v>
      </c>
      <c r="G73" s="20">
        <f>'AFORO-Boy.-Calle 69B'!J207</f>
        <v>283</v>
      </c>
      <c r="Z73" s="51">
        <f t="shared" si="27"/>
        <v>730</v>
      </c>
      <c r="AA73" s="52">
        <f t="shared" si="27"/>
        <v>745</v>
      </c>
      <c r="AB73" s="23" t="str">
        <f t="shared" si="26"/>
        <v>2B</v>
      </c>
      <c r="AC73" s="23">
        <f t="shared" si="24"/>
        <v>176</v>
      </c>
      <c r="AD73" s="23">
        <f t="shared" si="25"/>
        <v>9</v>
      </c>
      <c r="AE73" s="23">
        <f t="shared" si="25"/>
        <v>6</v>
      </c>
      <c r="AF73" s="24">
        <f t="shared" si="25"/>
        <v>283</v>
      </c>
      <c r="AG73" s="107"/>
      <c r="AH73" s="107">
        <f t="shared" si="28"/>
        <v>193</v>
      </c>
      <c r="AI73" s="107">
        <f t="shared" si="29"/>
        <v>6</v>
      </c>
      <c r="AJ73" s="107">
        <f t="shared" si="30"/>
        <v>12</v>
      </c>
      <c r="AK73" s="107">
        <f t="shared" si="31"/>
        <v>219</v>
      </c>
    </row>
    <row r="74" spans="1:37" x14ac:dyDescent="0.25">
      <c r="A74" s="32">
        <f>'AFORO-Boy.-Calle 69B'!C208</f>
        <v>745</v>
      </c>
      <c r="B74" s="32">
        <f>'AFORO-Boy.-Calle 69B'!D208</f>
        <v>800</v>
      </c>
      <c r="C74" s="33" t="str">
        <f>'AFORO-Boy.-Calle 69B'!F208</f>
        <v>2B</v>
      </c>
      <c r="D74" s="20">
        <f>'AFORO-Boy.-Calle 69B'!G208</f>
        <v>223</v>
      </c>
      <c r="E74" s="20">
        <f>'AFORO-Boy.-Calle 69B'!H208</f>
        <v>13</v>
      </c>
      <c r="F74" s="20">
        <f>'AFORO-Boy.-Calle 69B'!I208</f>
        <v>21</v>
      </c>
      <c r="G74" s="20">
        <f>'AFORO-Boy.-Calle 69B'!J208</f>
        <v>280</v>
      </c>
      <c r="Z74" s="51">
        <f t="shared" si="27"/>
        <v>745</v>
      </c>
      <c r="AA74" s="52">
        <f t="shared" si="27"/>
        <v>800</v>
      </c>
      <c r="AB74" s="23" t="str">
        <f t="shared" si="26"/>
        <v>2B</v>
      </c>
      <c r="AC74" s="23">
        <f t="shared" si="24"/>
        <v>223</v>
      </c>
      <c r="AD74" s="23">
        <f t="shared" si="25"/>
        <v>13</v>
      </c>
      <c r="AE74" s="23">
        <f t="shared" si="25"/>
        <v>21</v>
      </c>
      <c r="AF74" s="24">
        <f t="shared" si="25"/>
        <v>280</v>
      </c>
      <c r="AG74" s="107"/>
      <c r="AH74" s="107">
        <f t="shared" si="28"/>
        <v>193</v>
      </c>
      <c r="AI74" s="107">
        <f t="shared" si="29"/>
        <v>6</v>
      </c>
      <c r="AJ74" s="107">
        <f t="shared" si="30"/>
        <v>12</v>
      </c>
      <c r="AK74" s="107">
        <f t="shared" si="31"/>
        <v>219</v>
      </c>
    </row>
    <row r="75" spans="1:37" x14ac:dyDescent="0.25">
      <c r="A75" s="32">
        <f>'AFORO-Boy.-Calle 69B'!C209</f>
        <v>800</v>
      </c>
      <c r="B75" s="32">
        <f>'AFORO-Boy.-Calle 69B'!D209</f>
        <v>815</v>
      </c>
      <c r="C75" s="33" t="str">
        <f>'AFORO-Boy.-Calle 69B'!F209</f>
        <v>2B</v>
      </c>
      <c r="D75" s="20">
        <f>'AFORO-Boy.-Calle 69B'!G209</f>
        <v>180</v>
      </c>
      <c r="E75" s="20">
        <f>'AFORO-Boy.-Calle 69B'!H209</f>
        <v>16</v>
      </c>
      <c r="F75" s="20">
        <f>'AFORO-Boy.-Calle 69B'!I209</f>
        <v>13</v>
      </c>
      <c r="G75" s="20">
        <f>'AFORO-Boy.-Calle 69B'!J209</f>
        <v>180</v>
      </c>
      <c r="Z75" s="51">
        <f t="shared" si="27"/>
        <v>800</v>
      </c>
      <c r="AA75" s="52">
        <f t="shared" si="27"/>
        <v>815</v>
      </c>
      <c r="AB75" s="23" t="str">
        <f t="shared" si="26"/>
        <v>2B</v>
      </c>
      <c r="AC75" s="23">
        <f t="shared" si="24"/>
        <v>180</v>
      </c>
      <c r="AD75" s="23">
        <f t="shared" si="25"/>
        <v>16</v>
      </c>
      <c r="AE75" s="23">
        <f t="shared" si="25"/>
        <v>13</v>
      </c>
      <c r="AF75" s="24">
        <f t="shared" si="25"/>
        <v>180</v>
      </c>
      <c r="AG75" s="107"/>
      <c r="AH75" s="107">
        <f t="shared" si="28"/>
        <v>193</v>
      </c>
      <c r="AI75" s="107">
        <f t="shared" si="29"/>
        <v>6</v>
      </c>
      <c r="AJ75" s="107">
        <f t="shared" si="30"/>
        <v>12</v>
      </c>
      <c r="AK75" s="107">
        <f t="shared" si="31"/>
        <v>219</v>
      </c>
    </row>
    <row r="76" spans="1:37" x14ac:dyDescent="0.25">
      <c r="A76" s="32">
        <f>'AFORO-Boy.-Calle 69B'!C210</f>
        <v>815</v>
      </c>
      <c r="B76" s="32">
        <f>'AFORO-Boy.-Calle 69B'!D210</f>
        <v>830</v>
      </c>
      <c r="C76" s="33" t="str">
        <f>'AFORO-Boy.-Calle 69B'!F210</f>
        <v>2B</v>
      </c>
      <c r="D76" s="20">
        <f>'AFORO-Boy.-Calle 69B'!G210</f>
        <v>125</v>
      </c>
      <c r="E76" s="20">
        <f>'AFORO-Boy.-Calle 69B'!H210</f>
        <v>1</v>
      </c>
      <c r="F76" s="20">
        <f>'AFORO-Boy.-Calle 69B'!I210</f>
        <v>11</v>
      </c>
      <c r="G76" s="20">
        <f>'AFORO-Boy.-Calle 69B'!J210</f>
        <v>112</v>
      </c>
      <c r="Z76" s="51">
        <f t="shared" si="27"/>
        <v>815</v>
      </c>
      <c r="AA76" s="52">
        <f t="shared" si="27"/>
        <v>830</v>
      </c>
      <c r="AB76" s="23" t="str">
        <f t="shared" si="26"/>
        <v>2B</v>
      </c>
      <c r="AC76" s="23">
        <f t="shared" si="24"/>
        <v>125</v>
      </c>
      <c r="AD76" s="23">
        <f t="shared" si="25"/>
        <v>1</v>
      </c>
      <c r="AE76" s="23">
        <f t="shared" si="25"/>
        <v>11</v>
      </c>
      <c r="AF76" s="24">
        <f t="shared" si="25"/>
        <v>112</v>
      </c>
      <c r="AG76" s="107"/>
      <c r="AH76" s="107">
        <f t="shared" si="28"/>
        <v>193</v>
      </c>
      <c r="AI76" s="107">
        <f t="shared" si="29"/>
        <v>6</v>
      </c>
      <c r="AJ76" s="107">
        <f t="shared" si="30"/>
        <v>12</v>
      </c>
      <c r="AK76" s="107">
        <f t="shared" si="31"/>
        <v>219</v>
      </c>
    </row>
    <row r="77" spans="1:37" x14ac:dyDescent="0.25">
      <c r="A77" s="32">
        <f>'AFORO-Boy.-Calle 69B'!C211</f>
        <v>830</v>
      </c>
      <c r="B77" s="32">
        <f>'AFORO-Boy.-Calle 69B'!D211</f>
        <v>845</v>
      </c>
      <c r="C77" s="33" t="str">
        <f>'AFORO-Boy.-Calle 69B'!F211</f>
        <v>2B</v>
      </c>
      <c r="D77" s="20">
        <f>'AFORO-Boy.-Calle 69B'!G211</f>
        <v>163</v>
      </c>
      <c r="E77" s="20">
        <f>'AFORO-Boy.-Calle 69B'!H211</f>
        <v>4</v>
      </c>
      <c r="F77" s="20">
        <f>'AFORO-Boy.-Calle 69B'!I211</f>
        <v>4</v>
      </c>
      <c r="G77" s="20">
        <f>'AFORO-Boy.-Calle 69B'!J211</f>
        <v>139</v>
      </c>
      <c r="Z77" s="51">
        <f t="shared" si="27"/>
        <v>830</v>
      </c>
      <c r="AA77" s="52">
        <f t="shared" si="27"/>
        <v>845</v>
      </c>
      <c r="AB77" s="23" t="str">
        <f t="shared" si="26"/>
        <v>2B</v>
      </c>
      <c r="AC77" s="23">
        <f t="shared" si="24"/>
        <v>163</v>
      </c>
      <c r="AD77" s="23">
        <f t="shared" si="25"/>
        <v>4</v>
      </c>
      <c r="AE77" s="23">
        <f t="shared" si="25"/>
        <v>4</v>
      </c>
      <c r="AF77" s="24">
        <f t="shared" si="25"/>
        <v>139</v>
      </c>
      <c r="AG77" s="107"/>
      <c r="AH77" s="107">
        <f t="shared" si="28"/>
        <v>193</v>
      </c>
      <c r="AI77" s="107">
        <f t="shared" si="29"/>
        <v>6</v>
      </c>
      <c r="AJ77" s="107">
        <f t="shared" si="30"/>
        <v>12</v>
      </c>
      <c r="AK77" s="107">
        <f t="shared" si="31"/>
        <v>219</v>
      </c>
    </row>
    <row r="78" spans="1:37" x14ac:dyDescent="0.25">
      <c r="A78" s="32">
        <f>'AFORO-Boy.-Calle 69B'!C212</f>
        <v>845</v>
      </c>
      <c r="B78" s="32">
        <f>'AFORO-Boy.-Calle 69B'!D212</f>
        <v>900</v>
      </c>
      <c r="C78" s="33" t="str">
        <f>'AFORO-Boy.-Calle 69B'!F212</f>
        <v>2B</v>
      </c>
      <c r="D78" s="20">
        <f>'AFORO-Boy.-Calle 69B'!G212</f>
        <v>209</v>
      </c>
      <c r="E78" s="20">
        <f>'AFORO-Boy.-Calle 69B'!H212</f>
        <v>3</v>
      </c>
      <c r="F78" s="20">
        <f>'AFORO-Boy.-Calle 69B'!I212</f>
        <v>12</v>
      </c>
      <c r="G78" s="20">
        <f>'AFORO-Boy.-Calle 69B'!J212</f>
        <v>104</v>
      </c>
      <c r="Z78" s="51">
        <f t="shared" si="27"/>
        <v>845</v>
      </c>
      <c r="AA78" s="52">
        <f t="shared" si="27"/>
        <v>900</v>
      </c>
      <c r="AB78" s="23" t="str">
        <f t="shared" si="26"/>
        <v>2B</v>
      </c>
      <c r="AC78" s="23">
        <f t="shared" si="24"/>
        <v>209</v>
      </c>
      <c r="AD78" s="23">
        <f t="shared" si="25"/>
        <v>3</v>
      </c>
      <c r="AE78" s="23">
        <f t="shared" si="25"/>
        <v>12</v>
      </c>
      <c r="AF78" s="24">
        <f t="shared" si="25"/>
        <v>104</v>
      </c>
      <c r="AG78" s="107"/>
      <c r="AH78" s="107">
        <f t="shared" si="28"/>
        <v>193</v>
      </c>
      <c r="AI78" s="107">
        <f t="shared" si="29"/>
        <v>6</v>
      </c>
      <c r="AJ78" s="107">
        <f t="shared" si="30"/>
        <v>12</v>
      </c>
      <c r="AK78" s="107">
        <f t="shared" si="31"/>
        <v>219</v>
      </c>
    </row>
    <row r="79" spans="1:37" x14ac:dyDescent="0.25">
      <c r="A79" s="32">
        <f>'AFORO-Boy.-Calle 69B'!C213</f>
        <v>900</v>
      </c>
      <c r="B79" s="32">
        <f>'AFORO-Boy.-Calle 69B'!D213</f>
        <v>915</v>
      </c>
      <c r="C79" s="33" t="str">
        <f>'AFORO-Boy.-Calle 69B'!F213</f>
        <v>2B</v>
      </c>
      <c r="D79" s="20">
        <f>'AFORO-Boy.-Calle 69B'!G213</f>
        <v>178</v>
      </c>
      <c r="E79" s="20">
        <f>'AFORO-Boy.-Calle 69B'!H213</f>
        <v>0</v>
      </c>
      <c r="F79" s="20">
        <f>'AFORO-Boy.-Calle 69B'!I213</f>
        <v>11</v>
      </c>
      <c r="G79" s="20">
        <f>'AFORO-Boy.-Calle 69B'!J213</f>
        <v>86</v>
      </c>
      <c r="Z79" s="51">
        <f t="shared" si="27"/>
        <v>900</v>
      </c>
      <c r="AA79" s="52">
        <f t="shared" si="27"/>
        <v>915</v>
      </c>
      <c r="AB79" s="23" t="str">
        <f t="shared" si="26"/>
        <v>2B</v>
      </c>
      <c r="AC79" s="23">
        <f t="shared" si="24"/>
        <v>178</v>
      </c>
      <c r="AD79" s="23">
        <f>E79+E139+E259</f>
        <v>0</v>
      </c>
      <c r="AE79" s="23">
        <f>F79+F139+F259</f>
        <v>11</v>
      </c>
      <c r="AF79" s="24">
        <f>G79+G139+G259</f>
        <v>86</v>
      </c>
      <c r="AG79" s="107"/>
      <c r="AH79" s="107">
        <f t="shared" si="28"/>
        <v>193</v>
      </c>
      <c r="AI79" s="107">
        <f t="shared" si="29"/>
        <v>6</v>
      </c>
      <c r="AJ79" s="107">
        <f t="shared" si="30"/>
        <v>12</v>
      </c>
      <c r="AK79" s="107">
        <f t="shared" si="31"/>
        <v>219</v>
      </c>
    </row>
    <row r="80" spans="1:37" x14ac:dyDescent="0.25">
      <c r="A80" s="32">
        <f>'AFORO-Boy.-Calle 69B'!C214</f>
        <v>915</v>
      </c>
      <c r="B80" s="32">
        <f>'AFORO-Boy.-Calle 69B'!D214</f>
        <v>930</v>
      </c>
      <c r="C80" s="33" t="str">
        <f>'AFORO-Boy.-Calle 69B'!F214</f>
        <v>2B</v>
      </c>
      <c r="D80" s="20">
        <f>'AFORO-Boy.-Calle 69B'!G214</f>
        <v>184</v>
      </c>
      <c r="E80" s="20">
        <f>'AFORO-Boy.-Calle 69B'!H214</f>
        <v>0</v>
      </c>
      <c r="F80" s="20">
        <f>'AFORO-Boy.-Calle 69B'!I214</f>
        <v>15</v>
      </c>
      <c r="G80" s="20">
        <f>'AFORO-Boy.-Calle 69B'!J214</f>
        <v>93</v>
      </c>
      <c r="Z80" s="51">
        <f t="shared" si="27"/>
        <v>915</v>
      </c>
      <c r="AA80" s="52">
        <f t="shared" si="27"/>
        <v>930</v>
      </c>
      <c r="AB80" s="23" t="str">
        <f t="shared" si="26"/>
        <v>2B</v>
      </c>
      <c r="AC80" s="23">
        <f t="shared" ref="AC80:AF95" si="32">D80+D140+D260</f>
        <v>184</v>
      </c>
      <c r="AD80" s="23">
        <f t="shared" si="32"/>
        <v>0</v>
      </c>
      <c r="AE80" s="23">
        <f t="shared" si="32"/>
        <v>15</v>
      </c>
      <c r="AF80" s="24">
        <f t="shared" si="32"/>
        <v>93</v>
      </c>
      <c r="AG80" s="107"/>
      <c r="AH80" s="107">
        <f t="shared" si="28"/>
        <v>193</v>
      </c>
      <c r="AI80" s="107">
        <f t="shared" si="29"/>
        <v>6</v>
      </c>
      <c r="AJ80" s="107">
        <f t="shared" si="30"/>
        <v>12</v>
      </c>
      <c r="AK80" s="107">
        <f t="shared" si="31"/>
        <v>219</v>
      </c>
    </row>
    <row r="81" spans="1:37" x14ac:dyDescent="0.25">
      <c r="A81" s="32">
        <f>'AFORO-Boy.-Calle 69B'!C215</f>
        <v>930</v>
      </c>
      <c r="B81" s="32">
        <f>'AFORO-Boy.-Calle 69B'!D215</f>
        <v>945</v>
      </c>
      <c r="C81" s="33" t="str">
        <f>'AFORO-Boy.-Calle 69B'!F215</f>
        <v>2B</v>
      </c>
      <c r="D81" s="20">
        <f>'AFORO-Boy.-Calle 69B'!G215</f>
        <v>172</v>
      </c>
      <c r="E81" s="20">
        <f>'AFORO-Boy.-Calle 69B'!H215</f>
        <v>0</v>
      </c>
      <c r="F81" s="20">
        <f>'AFORO-Boy.-Calle 69B'!I215</f>
        <v>29</v>
      </c>
      <c r="G81" s="20">
        <f>'AFORO-Boy.-Calle 69B'!J215</f>
        <v>81</v>
      </c>
      <c r="Z81" s="51">
        <f t="shared" si="27"/>
        <v>930</v>
      </c>
      <c r="AA81" s="52">
        <f t="shared" si="27"/>
        <v>945</v>
      </c>
      <c r="AB81" s="23" t="str">
        <f t="shared" si="26"/>
        <v>2B</v>
      </c>
      <c r="AC81" s="23">
        <f t="shared" si="32"/>
        <v>172</v>
      </c>
      <c r="AD81" s="23">
        <f t="shared" si="32"/>
        <v>0</v>
      </c>
      <c r="AE81" s="23">
        <f t="shared" si="32"/>
        <v>29</v>
      </c>
      <c r="AF81" s="24">
        <f t="shared" si="32"/>
        <v>81</v>
      </c>
      <c r="AG81" s="107"/>
      <c r="AH81" s="107">
        <f t="shared" si="28"/>
        <v>193</v>
      </c>
      <c r="AI81" s="107">
        <f t="shared" si="29"/>
        <v>6</v>
      </c>
      <c r="AJ81" s="107">
        <f t="shared" si="30"/>
        <v>12</v>
      </c>
      <c r="AK81" s="107">
        <f t="shared" si="31"/>
        <v>219</v>
      </c>
    </row>
    <row r="82" spans="1:37" x14ac:dyDescent="0.25">
      <c r="A82" s="32">
        <f>'AFORO-Boy.-Calle 69B'!C216</f>
        <v>945</v>
      </c>
      <c r="B82" s="32">
        <f>'AFORO-Boy.-Calle 69B'!D216</f>
        <v>1000</v>
      </c>
      <c r="C82" s="33" t="str">
        <f>'AFORO-Boy.-Calle 69B'!F216</f>
        <v>2B</v>
      </c>
      <c r="D82" s="20">
        <f>'AFORO-Boy.-Calle 69B'!G216</f>
        <v>219</v>
      </c>
      <c r="E82" s="20">
        <f>'AFORO-Boy.-Calle 69B'!H216</f>
        <v>2</v>
      </c>
      <c r="F82" s="20">
        <f>'AFORO-Boy.-Calle 69B'!I216</f>
        <v>16</v>
      </c>
      <c r="G82" s="20">
        <f>'AFORO-Boy.-Calle 69B'!J216</f>
        <v>84</v>
      </c>
      <c r="Z82" s="51">
        <f t="shared" si="27"/>
        <v>945</v>
      </c>
      <c r="AA82" s="52">
        <f t="shared" si="27"/>
        <v>1000</v>
      </c>
      <c r="AB82" s="23" t="str">
        <f t="shared" si="26"/>
        <v>2B</v>
      </c>
      <c r="AC82" s="23">
        <f t="shared" si="32"/>
        <v>219</v>
      </c>
      <c r="AD82" s="23">
        <f t="shared" si="32"/>
        <v>2</v>
      </c>
      <c r="AE82" s="23">
        <f t="shared" si="32"/>
        <v>16</v>
      </c>
      <c r="AF82" s="24">
        <f t="shared" si="32"/>
        <v>84</v>
      </c>
      <c r="AG82" s="107"/>
      <c r="AH82" s="107">
        <f t="shared" si="28"/>
        <v>193</v>
      </c>
      <c r="AI82" s="107">
        <f t="shared" si="29"/>
        <v>6</v>
      </c>
      <c r="AJ82" s="107">
        <f t="shared" si="30"/>
        <v>12</v>
      </c>
      <c r="AK82" s="107">
        <f t="shared" si="31"/>
        <v>219</v>
      </c>
    </row>
    <row r="83" spans="1:37" x14ac:dyDescent="0.25">
      <c r="A83" s="32">
        <f>'AFORO-Boy.-Calle 69B'!C217</f>
        <v>1000</v>
      </c>
      <c r="B83" s="32">
        <f>'AFORO-Boy.-Calle 69B'!D217</f>
        <v>1015</v>
      </c>
      <c r="C83" s="33" t="str">
        <f>'AFORO-Boy.-Calle 69B'!F217</f>
        <v>2B</v>
      </c>
      <c r="D83" s="20">
        <f>'AFORO-Boy.-Calle 69B'!G217</f>
        <v>153</v>
      </c>
      <c r="E83" s="20">
        <f>'AFORO-Boy.-Calle 69B'!H217</f>
        <v>2</v>
      </c>
      <c r="F83" s="20">
        <f>'AFORO-Boy.-Calle 69B'!I217</f>
        <v>12</v>
      </c>
      <c r="G83" s="20">
        <f>'AFORO-Boy.-Calle 69B'!J217</f>
        <v>70</v>
      </c>
      <c r="Z83" s="51">
        <f t="shared" si="27"/>
        <v>1000</v>
      </c>
      <c r="AA83" s="52">
        <f t="shared" si="27"/>
        <v>1015</v>
      </c>
      <c r="AB83" s="23" t="str">
        <f t="shared" si="26"/>
        <v>2B</v>
      </c>
      <c r="AC83" s="23">
        <f t="shared" si="32"/>
        <v>153</v>
      </c>
      <c r="AD83" s="23">
        <f t="shared" si="32"/>
        <v>2</v>
      </c>
      <c r="AE83" s="23">
        <f t="shared" si="32"/>
        <v>12</v>
      </c>
      <c r="AF83" s="24">
        <f t="shared" si="32"/>
        <v>70</v>
      </c>
      <c r="AG83" s="107"/>
      <c r="AH83" s="107"/>
      <c r="AI83" s="107"/>
      <c r="AJ83" s="107"/>
      <c r="AK83" s="107"/>
    </row>
    <row r="84" spans="1:37" x14ac:dyDescent="0.25">
      <c r="A84" s="32">
        <f>'AFORO-Boy.-Calle 69B'!C218</f>
        <v>1015</v>
      </c>
      <c r="B84" s="32">
        <f>'AFORO-Boy.-Calle 69B'!D218</f>
        <v>1030</v>
      </c>
      <c r="C84" s="33" t="str">
        <f>'AFORO-Boy.-Calle 69B'!F218</f>
        <v>2B</v>
      </c>
      <c r="D84" s="20">
        <f>'AFORO-Boy.-Calle 69B'!G218</f>
        <v>129</v>
      </c>
      <c r="E84" s="20">
        <f>'AFORO-Boy.-Calle 69B'!H218</f>
        <v>4</v>
      </c>
      <c r="F84" s="20">
        <f>'AFORO-Boy.-Calle 69B'!I218</f>
        <v>13</v>
      </c>
      <c r="G84" s="20">
        <f>'AFORO-Boy.-Calle 69B'!J218</f>
        <v>42</v>
      </c>
      <c r="Z84" s="51">
        <f t="shared" ref="Z84:AA99" si="33">A144</f>
        <v>1015</v>
      </c>
      <c r="AA84" s="52">
        <f t="shared" si="33"/>
        <v>1030</v>
      </c>
      <c r="AB84" s="23" t="str">
        <f t="shared" si="26"/>
        <v>2B</v>
      </c>
      <c r="AC84" s="23">
        <f t="shared" si="32"/>
        <v>129</v>
      </c>
      <c r="AD84" s="23">
        <f t="shared" si="32"/>
        <v>4</v>
      </c>
      <c r="AE84" s="23">
        <f t="shared" si="32"/>
        <v>13</v>
      </c>
      <c r="AF84" s="24">
        <f t="shared" si="32"/>
        <v>42</v>
      </c>
      <c r="AG84" s="107"/>
      <c r="AH84" s="107"/>
      <c r="AI84" s="107"/>
      <c r="AJ84" s="107"/>
      <c r="AK84" s="107"/>
    </row>
    <row r="85" spans="1:37" x14ac:dyDescent="0.25">
      <c r="A85" s="32">
        <f>'AFORO-Boy.-Calle 69B'!C219</f>
        <v>1030</v>
      </c>
      <c r="B85" s="32">
        <f>'AFORO-Boy.-Calle 69B'!D219</f>
        <v>1045</v>
      </c>
      <c r="C85" s="33" t="str">
        <f>'AFORO-Boy.-Calle 69B'!F219</f>
        <v>2B</v>
      </c>
      <c r="D85" s="20">
        <f>'AFORO-Boy.-Calle 69B'!G219</f>
        <v>130</v>
      </c>
      <c r="E85" s="20">
        <f>'AFORO-Boy.-Calle 69B'!H219</f>
        <v>3</v>
      </c>
      <c r="F85" s="20">
        <f>'AFORO-Boy.-Calle 69B'!I219</f>
        <v>17</v>
      </c>
      <c r="G85" s="20">
        <f>'AFORO-Boy.-Calle 69B'!J219</f>
        <v>48</v>
      </c>
      <c r="Z85" s="51">
        <f t="shared" si="33"/>
        <v>1030</v>
      </c>
      <c r="AA85" s="52">
        <f t="shared" si="33"/>
        <v>1045</v>
      </c>
      <c r="AB85" s="23" t="str">
        <f t="shared" si="26"/>
        <v>2B</v>
      </c>
      <c r="AC85" s="23">
        <f t="shared" si="32"/>
        <v>130</v>
      </c>
      <c r="AD85" s="23">
        <f t="shared" si="32"/>
        <v>3</v>
      </c>
      <c r="AE85" s="23">
        <f t="shared" si="32"/>
        <v>17</v>
      </c>
      <c r="AF85" s="24">
        <f t="shared" si="32"/>
        <v>48</v>
      </c>
      <c r="AG85" s="107"/>
      <c r="AH85" s="107"/>
      <c r="AI85" s="107"/>
      <c r="AJ85" s="107"/>
      <c r="AK85" s="107"/>
    </row>
    <row r="86" spans="1:37" x14ac:dyDescent="0.25">
      <c r="A86" s="32">
        <f>'AFORO-Boy.-Calle 69B'!C220</f>
        <v>1045</v>
      </c>
      <c r="B86" s="32">
        <f>'AFORO-Boy.-Calle 69B'!D220</f>
        <v>1100</v>
      </c>
      <c r="C86" s="33" t="str">
        <f>'AFORO-Boy.-Calle 69B'!F220</f>
        <v>2B</v>
      </c>
      <c r="D86" s="20">
        <f>'AFORO-Boy.-Calle 69B'!G220</f>
        <v>118</v>
      </c>
      <c r="E86" s="20">
        <f>'AFORO-Boy.-Calle 69B'!H220</f>
        <v>3</v>
      </c>
      <c r="F86" s="20">
        <f>'AFORO-Boy.-Calle 69B'!I220</f>
        <v>8</v>
      </c>
      <c r="G86" s="20">
        <f>'AFORO-Boy.-Calle 69B'!J220</f>
        <v>58</v>
      </c>
      <c r="Z86" s="51">
        <f t="shared" si="33"/>
        <v>1045</v>
      </c>
      <c r="AA86" s="52">
        <f t="shared" si="33"/>
        <v>1100</v>
      </c>
      <c r="AB86" s="23" t="str">
        <f t="shared" si="26"/>
        <v>2B</v>
      </c>
      <c r="AC86" s="23">
        <f t="shared" si="32"/>
        <v>118</v>
      </c>
      <c r="AD86" s="23">
        <f t="shared" si="32"/>
        <v>3</v>
      </c>
      <c r="AE86" s="23">
        <f t="shared" si="32"/>
        <v>8</v>
      </c>
      <c r="AF86" s="24">
        <f t="shared" si="32"/>
        <v>58</v>
      </c>
      <c r="AG86" s="107"/>
      <c r="AH86" s="107"/>
      <c r="AI86" s="107"/>
      <c r="AJ86" s="107"/>
      <c r="AK86" s="107"/>
    </row>
    <row r="87" spans="1:37" x14ac:dyDescent="0.25">
      <c r="A87" s="32">
        <f>'AFORO-Boy.-Calle 69B'!C221</f>
        <v>1100</v>
      </c>
      <c r="B87" s="32">
        <f>'AFORO-Boy.-Calle 69B'!D221</f>
        <v>1115</v>
      </c>
      <c r="C87" s="33" t="str">
        <f>'AFORO-Boy.-Calle 69B'!F221</f>
        <v>2B</v>
      </c>
      <c r="D87" s="20">
        <f>'AFORO-Boy.-Calle 69B'!G221</f>
        <v>181</v>
      </c>
      <c r="E87" s="20">
        <f>'AFORO-Boy.-Calle 69B'!H221</f>
        <v>8</v>
      </c>
      <c r="F87" s="20">
        <f>'AFORO-Boy.-Calle 69B'!I221</f>
        <v>12</v>
      </c>
      <c r="G87" s="20">
        <f>'AFORO-Boy.-Calle 69B'!J221</f>
        <v>58</v>
      </c>
      <c r="Z87" s="51">
        <f t="shared" si="33"/>
        <v>1100</v>
      </c>
      <c r="AA87" s="52">
        <f t="shared" si="33"/>
        <v>1115</v>
      </c>
      <c r="AB87" s="23" t="str">
        <f t="shared" si="26"/>
        <v>2B</v>
      </c>
      <c r="AC87" s="23">
        <f t="shared" si="32"/>
        <v>181</v>
      </c>
      <c r="AD87" s="23">
        <f t="shared" si="32"/>
        <v>8</v>
      </c>
      <c r="AE87" s="23">
        <f t="shared" si="32"/>
        <v>12</v>
      </c>
      <c r="AF87" s="24">
        <f t="shared" si="32"/>
        <v>58</v>
      </c>
      <c r="AG87" s="107"/>
      <c r="AH87" s="107"/>
      <c r="AI87" s="107"/>
      <c r="AJ87" s="107"/>
      <c r="AK87" s="107"/>
    </row>
    <row r="88" spans="1:37" x14ac:dyDescent="0.25">
      <c r="A88" s="32">
        <f>'AFORO-Boy.-Calle 69B'!C222</f>
        <v>1115</v>
      </c>
      <c r="B88" s="32">
        <f>'AFORO-Boy.-Calle 69B'!D222</f>
        <v>1130</v>
      </c>
      <c r="C88" s="33" t="str">
        <f>'AFORO-Boy.-Calle 69B'!F222</f>
        <v>2B</v>
      </c>
      <c r="D88" s="20">
        <f>'AFORO-Boy.-Calle 69B'!G222</f>
        <v>202</v>
      </c>
      <c r="E88" s="20">
        <f>'AFORO-Boy.-Calle 69B'!H222</f>
        <v>4</v>
      </c>
      <c r="F88" s="20">
        <f>'AFORO-Boy.-Calle 69B'!I222</f>
        <v>16</v>
      </c>
      <c r="G88" s="20">
        <f>'AFORO-Boy.-Calle 69B'!J222</f>
        <v>54</v>
      </c>
      <c r="Z88" s="51">
        <f t="shared" si="33"/>
        <v>1115</v>
      </c>
      <c r="AA88" s="52">
        <f t="shared" si="33"/>
        <v>1130</v>
      </c>
      <c r="AB88" s="23" t="str">
        <f t="shared" si="26"/>
        <v>2B</v>
      </c>
      <c r="AC88" s="23">
        <f t="shared" si="32"/>
        <v>202</v>
      </c>
      <c r="AD88" s="23">
        <f t="shared" si="32"/>
        <v>4</v>
      </c>
      <c r="AE88" s="23">
        <f t="shared" si="32"/>
        <v>16</v>
      </c>
      <c r="AF88" s="24">
        <f t="shared" si="32"/>
        <v>54</v>
      </c>
      <c r="AG88" s="107"/>
      <c r="AH88" s="107"/>
      <c r="AI88" s="107"/>
      <c r="AJ88" s="107"/>
      <c r="AK88" s="107"/>
    </row>
    <row r="89" spans="1:37" x14ac:dyDescent="0.25">
      <c r="A89" s="32">
        <f>'AFORO-Boy.-Calle 69B'!C223</f>
        <v>1130</v>
      </c>
      <c r="B89" s="32">
        <f>'AFORO-Boy.-Calle 69B'!D223</f>
        <v>1145</v>
      </c>
      <c r="C89" s="33" t="str">
        <f>'AFORO-Boy.-Calle 69B'!F223</f>
        <v>2B</v>
      </c>
      <c r="D89" s="20">
        <f>'AFORO-Boy.-Calle 69B'!G223</f>
        <v>191</v>
      </c>
      <c r="E89" s="20">
        <f>'AFORO-Boy.-Calle 69B'!H223</f>
        <v>5</v>
      </c>
      <c r="F89" s="20">
        <f>'AFORO-Boy.-Calle 69B'!I223</f>
        <v>18</v>
      </c>
      <c r="G89" s="20">
        <f>'AFORO-Boy.-Calle 69B'!J223</f>
        <v>68</v>
      </c>
      <c r="Z89" s="51">
        <f t="shared" si="33"/>
        <v>1130</v>
      </c>
      <c r="AA89" s="52">
        <f t="shared" si="33"/>
        <v>1145</v>
      </c>
      <c r="AB89" s="23" t="str">
        <f t="shared" si="26"/>
        <v>2B</v>
      </c>
      <c r="AC89" s="23">
        <f t="shared" si="32"/>
        <v>191</v>
      </c>
      <c r="AD89" s="23">
        <f t="shared" si="32"/>
        <v>5</v>
      </c>
      <c r="AE89" s="23">
        <f t="shared" si="32"/>
        <v>18</v>
      </c>
      <c r="AF89" s="24">
        <f t="shared" si="32"/>
        <v>68</v>
      </c>
      <c r="AG89" s="107"/>
      <c r="AH89" s="107"/>
      <c r="AI89" s="107"/>
      <c r="AJ89" s="107"/>
      <c r="AK89" s="107"/>
    </row>
    <row r="90" spans="1:37" x14ac:dyDescent="0.25">
      <c r="A90" s="32">
        <f>'AFORO-Boy.-Calle 69B'!C224</f>
        <v>1145</v>
      </c>
      <c r="B90" s="32">
        <f>'AFORO-Boy.-Calle 69B'!D224</f>
        <v>1200</v>
      </c>
      <c r="C90" s="33" t="str">
        <f>'AFORO-Boy.-Calle 69B'!F224</f>
        <v>2B</v>
      </c>
      <c r="D90" s="20">
        <f>'AFORO-Boy.-Calle 69B'!G224</f>
        <v>217</v>
      </c>
      <c r="E90" s="20">
        <f>'AFORO-Boy.-Calle 69B'!H224</f>
        <v>4</v>
      </c>
      <c r="F90" s="20">
        <f>'AFORO-Boy.-Calle 69B'!I224</f>
        <v>13</v>
      </c>
      <c r="G90" s="20">
        <f>'AFORO-Boy.-Calle 69B'!J224</f>
        <v>54</v>
      </c>
      <c r="Z90" s="51">
        <f t="shared" si="33"/>
        <v>1145</v>
      </c>
      <c r="AA90" s="52">
        <f t="shared" si="33"/>
        <v>1200</v>
      </c>
      <c r="AB90" s="23" t="str">
        <f t="shared" si="26"/>
        <v>2B</v>
      </c>
      <c r="AC90" s="23">
        <f t="shared" si="32"/>
        <v>217</v>
      </c>
      <c r="AD90" s="23">
        <f t="shared" si="32"/>
        <v>4</v>
      </c>
      <c r="AE90" s="23">
        <f t="shared" si="32"/>
        <v>13</v>
      </c>
      <c r="AF90" s="24">
        <f t="shared" si="32"/>
        <v>54</v>
      </c>
      <c r="AG90" s="107"/>
      <c r="AH90" s="107"/>
      <c r="AI90" s="107"/>
      <c r="AJ90" s="107"/>
      <c r="AK90" s="107"/>
    </row>
    <row r="91" spans="1:37" x14ac:dyDescent="0.25">
      <c r="A91" s="32">
        <f>'AFORO-Boy.-Calle 69B'!C225</f>
        <v>1200</v>
      </c>
      <c r="B91" s="32">
        <f>'AFORO-Boy.-Calle 69B'!D225</f>
        <v>1215</v>
      </c>
      <c r="C91" s="33" t="str">
        <f>'AFORO-Boy.-Calle 69B'!F225</f>
        <v>2B</v>
      </c>
      <c r="D91" s="20">
        <f>'AFORO-Boy.-Calle 69B'!G225</f>
        <v>167</v>
      </c>
      <c r="E91" s="20">
        <f>'AFORO-Boy.-Calle 69B'!H225</f>
        <v>8</v>
      </c>
      <c r="F91" s="20">
        <f>'AFORO-Boy.-Calle 69B'!I225</f>
        <v>10</v>
      </c>
      <c r="G91" s="20">
        <f>'AFORO-Boy.-Calle 69B'!J225</f>
        <v>66</v>
      </c>
      <c r="Z91" s="51">
        <f t="shared" si="33"/>
        <v>1200</v>
      </c>
      <c r="AA91" s="52">
        <f t="shared" si="33"/>
        <v>1215</v>
      </c>
      <c r="AB91" s="23" t="str">
        <f t="shared" si="26"/>
        <v>2B</v>
      </c>
      <c r="AC91" s="23">
        <f t="shared" si="32"/>
        <v>167</v>
      </c>
      <c r="AD91" s="23">
        <f t="shared" si="32"/>
        <v>8</v>
      </c>
      <c r="AE91" s="23">
        <f t="shared" si="32"/>
        <v>10</v>
      </c>
      <c r="AF91" s="24">
        <f t="shared" si="32"/>
        <v>66</v>
      </c>
      <c r="AG91" s="107"/>
      <c r="AH91" s="107"/>
      <c r="AI91" s="107"/>
      <c r="AJ91" s="107"/>
      <c r="AK91" s="107"/>
    </row>
    <row r="92" spans="1:37" x14ac:dyDescent="0.25">
      <c r="A92" s="32">
        <f>'AFORO-Boy.-Calle 69B'!C226</f>
        <v>1215</v>
      </c>
      <c r="B92" s="32">
        <f>'AFORO-Boy.-Calle 69B'!D226</f>
        <v>1230</v>
      </c>
      <c r="C92" s="33" t="str">
        <f>'AFORO-Boy.-Calle 69B'!F226</f>
        <v>2B</v>
      </c>
      <c r="D92" s="20">
        <f>'AFORO-Boy.-Calle 69B'!G226</f>
        <v>137</v>
      </c>
      <c r="E92" s="20">
        <f>'AFORO-Boy.-Calle 69B'!H226</f>
        <v>2</v>
      </c>
      <c r="F92" s="20">
        <f>'AFORO-Boy.-Calle 69B'!I226</f>
        <v>13</v>
      </c>
      <c r="G92" s="20">
        <f>'AFORO-Boy.-Calle 69B'!J226</f>
        <v>45</v>
      </c>
      <c r="Z92" s="51">
        <f t="shared" si="33"/>
        <v>1215</v>
      </c>
      <c r="AA92" s="52">
        <f t="shared" si="33"/>
        <v>1230</v>
      </c>
      <c r="AB92" s="23" t="str">
        <f t="shared" si="26"/>
        <v>2B</v>
      </c>
      <c r="AC92" s="23">
        <f t="shared" si="32"/>
        <v>137</v>
      </c>
      <c r="AD92" s="23">
        <f t="shared" si="32"/>
        <v>2</v>
      </c>
      <c r="AE92" s="23">
        <f t="shared" si="32"/>
        <v>13</v>
      </c>
      <c r="AF92" s="24">
        <f t="shared" si="32"/>
        <v>45</v>
      </c>
      <c r="AG92" s="107"/>
      <c r="AH92" s="107"/>
      <c r="AI92" s="107"/>
      <c r="AJ92" s="107"/>
      <c r="AK92" s="107"/>
    </row>
    <row r="93" spans="1:37" x14ac:dyDescent="0.25">
      <c r="A93" s="32">
        <f>'AFORO-Boy.-Calle 69B'!C227</f>
        <v>1230</v>
      </c>
      <c r="B93" s="32">
        <f>'AFORO-Boy.-Calle 69B'!D227</f>
        <v>1245</v>
      </c>
      <c r="C93" s="33" t="str">
        <f>'AFORO-Boy.-Calle 69B'!F227</f>
        <v>2B</v>
      </c>
      <c r="D93" s="20">
        <f>'AFORO-Boy.-Calle 69B'!G227</f>
        <v>198</v>
      </c>
      <c r="E93" s="20">
        <f>'AFORO-Boy.-Calle 69B'!H227</f>
        <v>8</v>
      </c>
      <c r="F93" s="20">
        <f>'AFORO-Boy.-Calle 69B'!I227</f>
        <v>12</v>
      </c>
      <c r="G93" s="20">
        <f>'AFORO-Boy.-Calle 69B'!J227</f>
        <v>51</v>
      </c>
      <c r="Z93" s="51">
        <f t="shared" si="33"/>
        <v>1230</v>
      </c>
      <c r="AA93" s="52">
        <f t="shared" si="33"/>
        <v>1245</v>
      </c>
      <c r="AB93" s="23" t="str">
        <f t="shared" si="26"/>
        <v>2B</v>
      </c>
      <c r="AC93" s="23">
        <f t="shared" si="32"/>
        <v>198</v>
      </c>
      <c r="AD93" s="23">
        <f t="shared" si="32"/>
        <v>8</v>
      </c>
      <c r="AE93" s="23">
        <f t="shared" si="32"/>
        <v>12</v>
      </c>
      <c r="AF93" s="24">
        <f t="shared" si="32"/>
        <v>51</v>
      </c>
      <c r="AG93" s="107"/>
      <c r="AH93" s="107"/>
      <c r="AI93" s="107"/>
      <c r="AJ93" s="107"/>
      <c r="AK93" s="107"/>
    </row>
    <row r="94" spans="1:37" x14ac:dyDescent="0.25">
      <c r="A94" s="32">
        <f>'AFORO-Boy.-Calle 69B'!C228</f>
        <v>1245</v>
      </c>
      <c r="B94" s="32">
        <f>'AFORO-Boy.-Calle 69B'!D228</f>
        <v>1300</v>
      </c>
      <c r="C94" s="33" t="str">
        <f>'AFORO-Boy.-Calle 69B'!F228</f>
        <v>2B</v>
      </c>
      <c r="D94" s="20">
        <f>'AFORO-Boy.-Calle 69B'!G228</f>
        <v>257</v>
      </c>
      <c r="E94" s="20">
        <f>'AFORO-Boy.-Calle 69B'!H228</f>
        <v>2</v>
      </c>
      <c r="F94" s="20">
        <f>'AFORO-Boy.-Calle 69B'!I228</f>
        <v>10</v>
      </c>
      <c r="G94" s="20">
        <f>'AFORO-Boy.-Calle 69B'!J228</f>
        <v>68</v>
      </c>
      <c r="Z94" s="51">
        <f t="shared" si="33"/>
        <v>1245</v>
      </c>
      <c r="AA94" s="52">
        <f t="shared" si="33"/>
        <v>1300</v>
      </c>
      <c r="AB94" s="23" t="str">
        <f t="shared" si="26"/>
        <v>2B</v>
      </c>
      <c r="AC94" s="23">
        <f t="shared" si="32"/>
        <v>257</v>
      </c>
      <c r="AD94" s="23">
        <f t="shared" si="32"/>
        <v>2</v>
      </c>
      <c r="AE94" s="23">
        <f t="shared" si="32"/>
        <v>10</v>
      </c>
      <c r="AF94" s="24">
        <f t="shared" si="32"/>
        <v>68</v>
      </c>
      <c r="AG94" s="107"/>
      <c r="AH94" s="107"/>
      <c r="AI94" s="107"/>
      <c r="AJ94" s="107"/>
      <c r="AK94" s="107"/>
    </row>
    <row r="95" spans="1:37" x14ac:dyDescent="0.25">
      <c r="A95" s="32">
        <f>'AFORO-Boy.-Calle 69B'!C229</f>
        <v>1300</v>
      </c>
      <c r="B95" s="32">
        <f>'AFORO-Boy.-Calle 69B'!D229</f>
        <v>1315</v>
      </c>
      <c r="C95" s="33" t="str">
        <f>'AFORO-Boy.-Calle 69B'!F229</f>
        <v>2B</v>
      </c>
      <c r="D95" s="20">
        <f>'AFORO-Boy.-Calle 69B'!G229</f>
        <v>365</v>
      </c>
      <c r="E95" s="20">
        <f>'AFORO-Boy.-Calle 69B'!H229</f>
        <v>11</v>
      </c>
      <c r="F95" s="20">
        <f>'AFORO-Boy.-Calle 69B'!I229</f>
        <v>3</v>
      </c>
      <c r="G95" s="20">
        <f>'AFORO-Boy.-Calle 69B'!J229</f>
        <v>151</v>
      </c>
      <c r="Z95" s="51">
        <f t="shared" si="33"/>
        <v>1300</v>
      </c>
      <c r="AA95" s="52">
        <f t="shared" si="33"/>
        <v>1315</v>
      </c>
      <c r="AB95" s="23" t="str">
        <f t="shared" si="26"/>
        <v>2B</v>
      </c>
      <c r="AC95" s="23">
        <f t="shared" si="32"/>
        <v>365</v>
      </c>
      <c r="AD95" s="23">
        <f t="shared" si="32"/>
        <v>11</v>
      </c>
      <c r="AE95" s="23">
        <f t="shared" si="32"/>
        <v>3</v>
      </c>
      <c r="AF95" s="24">
        <f t="shared" si="32"/>
        <v>151</v>
      </c>
      <c r="AG95" s="107"/>
      <c r="AH95" s="107"/>
      <c r="AI95" s="107"/>
      <c r="AJ95" s="107"/>
      <c r="AK95" s="107"/>
    </row>
    <row r="96" spans="1:37" x14ac:dyDescent="0.25">
      <c r="A96" s="32">
        <f>'AFORO-Boy.-Calle 69B'!C230</f>
        <v>1315</v>
      </c>
      <c r="B96" s="32">
        <f>'AFORO-Boy.-Calle 69B'!D230</f>
        <v>1330</v>
      </c>
      <c r="C96" s="33" t="str">
        <f>'AFORO-Boy.-Calle 69B'!F230</f>
        <v>2B</v>
      </c>
      <c r="D96" s="20">
        <f>'AFORO-Boy.-Calle 69B'!G230</f>
        <v>413</v>
      </c>
      <c r="E96" s="20">
        <f>'AFORO-Boy.-Calle 69B'!H230</f>
        <v>25</v>
      </c>
      <c r="F96" s="20">
        <f>'AFORO-Boy.-Calle 69B'!I230</f>
        <v>5</v>
      </c>
      <c r="G96" s="20">
        <f>'AFORO-Boy.-Calle 69B'!J230</f>
        <v>163</v>
      </c>
      <c r="Z96" s="51">
        <f t="shared" si="33"/>
        <v>1315</v>
      </c>
      <c r="AA96" s="52">
        <f t="shared" si="33"/>
        <v>1330</v>
      </c>
      <c r="AB96" s="23" t="str">
        <f t="shared" si="26"/>
        <v>2B</v>
      </c>
      <c r="AC96" s="23">
        <f t="shared" ref="AC96:AF111" si="34">D96+D156+D276</f>
        <v>413</v>
      </c>
      <c r="AD96" s="23">
        <f t="shared" si="34"/>
        <v>25</v>
      </c>
      <c r="AE96" s="23">
        <f t="shared" si="34"/>
        <v>5</v>
      </c>
      <c r="AF96" s="24">
        <f t="shared" si="34"/>
        <v>163</v>
      </c>
      <c r="AG96" s="107"/>
      <c r="AH96" s="107"/>
      <c r="AI96" s="107"/>
      <c r="AJ96" s="107"/>
      <c r="AK96" s="107"/>
    </row>
    <row r="97" spans="1:37" x14ac:dyDescent="0.25">
      <c r="A97" s="32">
        <f>'AFORO-Boy.-Calle 69B'!C231</f>
        <v>1330</v>
      </c>
      <c r="B97" s="32">
        <f>'AFORO-Boy.-Calle 69B'!D231</f>
        <v>1345</v>
      </c>
      <c r="C97" s="33" t="str">
        <f>'AFORO-Boy.-Calle 69B'!F231</f>
        <v>2B</v>
      </c>
      <c r="D97" s="20">
        <f>'AFORO-Boy.-Calle 69B'!G231</f>
        <v>327</v>
      </c>
      <c r="E97" s="20">
        <f>'AFORO-Boy.-Calle 69B'!H231</f>
        <v>7</v>
      </c>
      <c r="F97" s="20">
        <f>'AFORO-Boy.-Calle 69B'!I231</f>
        <v>3</v>
      </c>
      <c r="G97" s="20">
        <f>'AFORO-Boy.-Calle 69B'!J231</f>
        <v>158</v>
      </c>
      <c r="Z97" s="51">
        <f t="shared" si="33"/>
        <v>1330</v>
      </c>
      <c r="AA97" s="52">
        <f t="shared" si="33"/>
        <v>1345</v>
      </c>
      <c r="AB97" s="23" t="str">
        <f t="shared" si="26"/>
        <v>2B</v>
      </c>
      <c r="AC97" s="23">
        <f t="shared" si="34"/>
        <v>327</v>
      </c>
      <c r="AD97" s="23">
        <f t="shared" si="34"/>
        <v>7</v>
      </c>
      <c r="AE97" s="23">
        <f t="shared" si="34"/>
        <v>3</v>
      </c>
      <c r="AF97" s="24">
        <f t="shared" si="34"/>
        <v>158</v>
      </c>
      <c r="AG97" s="107"/>
      <c r="AH97" s="107"/>
      <c r="AI97" s="107"/>
      <c r="AJ97" s="107"/>
      <c r="AK97" s="107"/>
    </row>
    <row r="98" spans="1:37" x14ac:dyDescent="0.25">
      <c r="A98" s="32">
        <f>'AFORO-Boy.-Calle 69B'!C232</f>
        <v>1345</v>
      </c>
      <c r="B98" s="32">
        <f>'AFORO-Boy.-Calle 69B'!D232</f>
        <v>1400</v>
      </c>
      <c r="C98" s="33" t="str">
        <f>'AFORO-Boy.-Calle 69B'!F232</f>
        <v>2B</v>
      </c>
      <c r="D98" s="20">
        <f>'AFORO-Boy.-Calle 69B'!G232</f>
        <v>461</v>
      </c>
      <c r="E98" s="20">
        <f>'AFORO-Boy.-Calle 69B'!H232</f>
        <v>22</v>
      </c>
      <c r="F98" s="20">
        <f>'AFORO-Boy.-Calle 69B'!I232</f>
        <v>4</v>
      </c>
      <c r="G98" s="20">
        <f>'AFORO-Boy.-Calle 69B'!J232</f>
        <v>131</v>
      </c>
      <c r="Z98" s="51">
        <f t="shared" si="33"/>
        <v>1345</v>
      </c>
      <c r="AA98" s="52">
        <f t="shared" si="33"/>
        <v>1400</v>
      </c>
      <c r="AB98" s="23" t="str">
        <f t="shared" si="26"/>
        <v>2B</v>
      </c>
      <c r="AC98" s="23">
        <f t="shared" si="34"/>
        <v>461</v>
      </c>
      <c r="AD98" s="23">
        <f t="shared" si="34"/>
        <v>22</v>
      </c>
      <c r="AE98" s="23">
        <f t="shared" si="34"/>
        <v>4</v>
      </c>
      <c r="AF98" s="24">
        <f t="shared" si="34"/>
        <v>131</v>
      </c>
      <c r="AG98" s="107"/>
      <c r="AH98" s="107"/>
      <c r="AI98" s="107"/>
      <c r="AJ98" s="107"/>
      <c r="AK98" s="107"/>
    </row>
    <row r="99" spans="1:37" x14ac:dyDescent="0.25">
      <c r="A99" s="32">
        <f>'AFORO-Boy.-Calle 69B'!C233</f>
        <v>1400</v>
      </c>
      <c r="B99" s="32">
        <f>'AFORO-Boy.-Calle 69B'!D233</f>
        <v>1415</v>
      </c>
      <c r="C99" s="33" t="str">
        <f>'AFORO-Boy.-Calle 69B'!F233</f>
        <v>2B</v>
      </c>
      <c r="D99" s="20">
        <f>'AFORO-Boy.-Calle 69B'!G233</f>
        <v>233</v>
      </c>
      <c r="E99" s="20">
        <f>'AFORO-Boy.-Calle 69B'!H233</f>
        <v>18</v>
      </c>
      <c r="F99" s="20">
        <f>'AFORO-Boy.-Calle 69B'!I233</f>
        <v>10</v>
      </c>
      <c r="G99" s="20">
        <f>'AFORO-Boy.-Calle 69B'!J233</f>
        <v>30</v>
      </c>
      <c r="Z99" s="51">
        <f t="shared" si="33"/>
        <v>1400</v>
      </c>
      <c r="AA99" s="52">
        <f t="shared" si="33"/>
        <v>1415</v>
      </c>
      <c r="AB99" s="23" t="str">
        <f t="shared" si="26"/>
        <v>2B</v>
      </c>
      <c r="AC99" s="23">
        <f t="shared" si="34"/>
        <v>233</v>
      </c>
      <c r="AD99" s="23">
        <f t="shared" si="34"/>
        <v>18</v>
      </c>
      <c r="AE99" s="23">
        <f t="shared" si="34"/>
        <v>10</v>
      </c>
      <c r="AF99" s="24">
        <f t="shared" si="34"/>
        <v>30</v>
      </c>
      <c r="AG99" s="107"/>
      <c r="AH99" s="107"/>
      <c r="AI99" s="107"/>
      <c r="AJ99" s="107"/>
      <c r="AK99" s="107"/>
    </row>
    <row r="100" spans="1:37" x14ac:dyDescent="0.25">
      <c r="A100" s="32">
        <f>'AFORO-Boy.-Calle 69B'!C234</f>
        <v>1415</v>
      </c>
      <c r="B100" s="32">
        <f>'AFORO-Boy.-Calle 69B'!D234</f>
        <v>1430</v>
      </c>
      <c r="C100" s="33" t="str">
        <f>'AFORO-Boy.-Calle 69B'!F234</f>
        <v>2B</v>
      </c>
      <c r="D100" s="20">
        <f>'AFORO-Boy.-Calle 69B'!G234</f>
        <v>258</v>
      </c>
      <c r="E100" s="20">
        <f>'AFORO-Boy.-Calle 69B'!H234</f>
        <v>16</v>
      </c>
      <c r="F100" s="20">
        <f>'AFORO-Boy.-Calle 69B'!I234</f>
        <v>5</v>
      </c>
      <c r="G100" s="20">
        <f>'AFORO-Boy.-Calle 69B'!J234</f>
        <v>25</v>
      </c>
      <c r="Z100" s="51">
        <f t="shared" ref="Z100:AA115" si="35">A160</f>
        <v>1415</v>
      </c>
      <c r="AA100" s="52">
        <f t="shared" si="35"/>
        <v>1430</v>
      </c>
      <c r="AB100" s="23" t="str">
        <f t="shared" si="26"/>
        <v>2B</v>
      </c>
      <c r="AC100" s="23">
        <f t="shared" si="34"/>
        <v>258</v>
      </c>
      <c r="AD100" s="23">
        <f t="shared" si="34"/>
        <v>16</v>
      </c>
      <c r="AE100" s="23">
        <f t="shared" si="34"/>
        <v>5</v>
      </c>
      <c r="AF100" s="24">
        <f t="shared" si="34"/>
        <v>25</v>
      </c>
      <c r="AG100" s="107"/>
      <c r="AH100" s="107"/>
      <c r="AI100" s="107"/>
      <c r="AJ100" s="107"/>
      <c r="AK100" s="107"/>
    </row>
    <row r="101" spans="1:37" x14ac:dyDescent="0.25">
      <c r="A101" s="32">
        <f>'AFORO-Boy.-Calle 69B'!C235</f>
        <v>1430</v>
      </c>
      <c r="B101" s="32">
        <f>'AFORO-Boy.-Calle 69B'!D235</f>
        <v>1445</v>
      </c>
      <c r="C101" s="33" t="str">
        <f>'AFORO-Boy.-Calle 69B'!F235</f>
        <v>2B</v>
      </c>
      <c r="D101" s="20">
        <f>'AFORO-Boy.-Calle 69B'!G235</f>
        <v>300</v>
      </c>
      <c r="E101" s="20">
        <f>'AFORO-Boy.-Calle 69B'!H235</f>
        <v>15</v>
      </c>
      <c r="F101" s="20">
        <f>'AFORO-Boy.-Calle 69B'!I235</f>
        <v>15</v>
      </c>
      <c r="G101" s="20">
        <f>'AFORO-Boy.-Calle 69B'!J235</f>
        <v>40</v>
      </c>
      <c r="Z101" s="51">
        <f t="shared" si="35"/>
        <v>1430</v>
      </c>
      <c r="AA101" s="52">
        <f t="shared" si="35"/>
        <v>1445</v>
      </c>
      <c r="AB101" s="23" t="str">
        <f t="shared" si="26"/>
        <v>2B</v>
      </c>
      <c r="AC101" s="23">
        <f t="shared" si="34"/>
        <v>300</v>
      </c>
      <c r="AD101" s="23">
        <f t="shared" si="34"/>
        <v>15</v>
      </c>
      <c r="AE101" s="23">
        <f t="shared" si="34"/>
        <v>15</v>
      </c>
      <c r="AF101" s="24">
        <f t="shared" si="34"/>
        <v>40</v>
      </c>
      <c r="AG101" s="107"/>
      <c r="AH101" s="107"/>
      <c r="AI101" s="107"/>
      <c r="AJ101" s="107"/>
      <c r="AK101" s="107"/>
    </row>
    <row r="102" spans="1:37" x14ac:dyDescent="0.25">
      <c r="A102" s="32">
        <f>'AFORO-Boy.-Calle 69B'!C236</f>
        <v>1445</v>
      </c>
      <c r="B102" s="32">
        <f>'AFORO-Boy.-Calle 69B'!D236</f>
        <v>1500</v>
      </c>
      <c r="C102" s="33" t="str">
        <f>'AFORO-Boy.-Calle 69B'!F236</f>
        <v>2B</v>
      </c>
      <c r="D102" s="20">
        <f>'AFORO-Boy.-Calle 69B'!G236</f>
        <v>233</v>
      </c>
      <c r="E102" s="20">
        <f>'AFORO-Boy.-Calle 69B'!H236</f>
        <v>10</v>
      </c>
      <c r="F102" s="20">
        <f>'AFORO-Boy.-Calle 69B'!I236</f>
        <v>3</v>
      </c>
      <c r="G102" s="20">
        <f>'AFORO-Boy.-Calle 69B'!J236</f>
        <v>63</v>
      </c>
      <c r="Z102" s="51">
        <f t="shared" si="35"/>
        <v>1445</v>
      </c>
      <c r="AA102" s="52">
        <f t="shared" si="35"/>
        <v>1500</v>
      </c>
      <c r="AB102" s="23" t="str">
        <f t="shared" si="26"/>
        <v>2B</v>
      </c>
      <c r="AC102" s="23">
        <f t="shared" si="34"/>
        <v>233</v>
      </c>
      <c r="AD102" s="23">
        <f t="shared" si="34"/>
        <v>10</v>
      </c>
      <c r="AE102" s="23">
        <f t="shared" si="34"/>
        <v>3</v>
      </c>
      <c r="AF102" s="24">
        <f t="shared" si="34"/>
        <v>63</v>
      </c>
      <c r="AG102" s="107"/>
      <c r="AH102" s="107"/>
      <c r="AI102" s="107"/>
      <c r="AJ102" s="107"/>
      <c r="AK102" s="107"/>
    </row>
    <row r="103" spans="1:37" ht="24" x14ac:dyDescent="0.25">
      <c r="A103" s="32">
        <f>'AFORO-Boy.-Calle 69B'!C237</f>
        <v>1500</v>
      </c>
      <c r="B103" s="32">
        <f>'AFORO-Boy.-Calle 69B'!D237</f>
        <v>1515</v>
      </c>
      <c r="C103" s="33" t="str">
        <f>'AFORO-Boy.-Calle 69B'!F237</f>
        <v>2B</v>
      </c>
      <c r="D103" s="20">
        <f>'AFORO-Boy.-Calle 69B'!G237</f>
        <v>250</v>
      </c>
      <c r="E103" s="20">
        <f>'AFORO-Boy.-Calle 69B'!H237</f>
        <v>9</v>
      </c>
      <c r="F103" s="20">
        <f>'AFORO-Boy.-Calle 69B'!I237</f>
        <v>3</v>
      </c>
      <c r="G103" s="20">
        <f>'AFORO-Boy.-Calle 69B'!J237</f>
        <v>63</v>
      </c>
      <c r="Z103" s="51">
        <f t="shared" si="35"/>
        <v>1500</v>
      </c>
      <c r="AA103" s="52">
        <f t="shared" si="35"/>
        <v>1515</v>
      </c>
      <c r="AB103" s="23" t="str">
        <f t="shared" si="26"/>
        <v>2B</v>
      </c>
      <c r="AC103" s="23">
        <f t="shared" si="34"/>
        <v>250</v>
      </c>
      <c r="AD103" s="23">
        <f t="shared" si="34"/>
        <v>9</v>
      </c>
      <c r="AE103" s="23">
        <f t="shared" si="34"/>
        <v>3</v>
      </c>
      <c r="AF103" s="24">
        <f t="shared" si="34"/>
        <v>63</v>
      </c>
      <c r="AG103" s="106" t="s">
        <v>75</v>
      </c>
      <c r="AH103" s="106" t="str">
        <f>"PROM. DE AUTOS"&amp;" "&amp;AH108</f>
        <v>PROM. DE AUTOS 240</v>
      </c>
      <c r="AI103" s="106" t="str">
        <f>"PROM. DE BUSES"&amp;" "&amp;AI108</f>
        <v>PROM. DE BUSES 6</v>
      </c>
      <c r="AJ103" s="106" t="str">
        <f>"PROM. DE CAMIONES"&amp;" "&amp;AJ108</f>
        <v>PROM. DE CAMIONES 3</v>
      </c>
      <c r="AK103" s="89" t="str">
        <f>"PROM. DE MOTOS"&amp;" "&amp;AK108</f>
        <v>PROM. DE MOTOS 80</v>
      </c>
    </row>
    <row r="104" spans="1:37" x14ac:dyDescent="0.25">
      <c r="A104" s="32">
        <f>'AFORO-Boy.-Calle 69B'!C238</f>
        <v>1515</v>
      </c>
      <c r="B104" s="32">
        <f>'AFORO-Boy.-Calle 69B'!D238</f>
        <v>1530</v>
      </c>
      <c r="C104" s="33" t="str">
        <f>'AFORO-Boy.-Calle 69B'!F238</f>
        <v>2B</v>
      </c>
      <c r="D104" s="20">
        <f>'AFORO-Boy.-Calle 69B'!G238</f>
        <v>320</v>
      </c>
      <c r="E104" s="20">
        <f>'AFORO-Boy.-Calle 69B'!H238</f>
        <v>8</v>
      </c>
      <c r="F104" s="20">
        <f>'AFORO-Boy.-Calle 69B'!I238</f>
        <v>1</v>
      </c>
      <c r="G104" s="20">
        <f>'AFORO-Boy.-Calle 69B'!J238</f>
        <v>79</v>
      </c>
      <c r="Z104" s="51">
        <f t="shared" si="35"/>
        <v>1515</v>
      </c>
      <c r="AA104" s="52">
        <f t="shared" si="35"/>
        <v>1530</v>
      </c>
      <c r="AB104" s="23" t="str">
        <f t="shared" si="26"/>
        <v>2B</v>
      </c>
      <c r="AC104" s="23">
        <f t="shared" si="34"/>
        <v>320</v>
      </c>
      <c r="AD104" s="23">
        <f t="shared" si="34"/>
        <v>8</v>
      </c>
      <c r="AE104" s="23">
        <f t="shared" si="34"/>
        <v>1</v>
      </c>
      <c r="AF104" s="24">
        <f t="shared" si="34"/>
        <v>79</v>
      </c>
      <c r="AG104" s="107"/>
      <c r="AH104" s="107"/>
      <c r="AI104" s="107"/>
      <c r="AJ104" s="107"/>
      <c r="AK104" s="107"/>
    </row>
    <row r="105" spans="1:37" x14ac:dyDescent="0.25">
      <c r="A105" s="32">
        <f>'AFORO-Boy.-Calle 69B'!C239</f>
        <v>1530</v>
      </c>
      <c r="B105" s="32">
        <f>'AFORO-Boy.-Calle 69B'!D239</f>
        <v>1545</v>
      </c>
      <c r="C105" s="33" t="str">
        <f>'AFORO-Boy.-Calle 69B'!F239</f>
        <v>2B</v>
      </c>
      <c r="D105" s="20">
        <f>'AFORO-Boy.-Calle 69B'!G239</f>
        <v>264</v>
      </c>
      <c r="E105" s="20">
        <f>'AFORO-Boy.-Calle 69B'!H239</f>
        <v>3</v>
      </c>
      <c r="F105" s="20">
        <f>'AFORO-Boy.-Calle 69B'!I239</f>
        <v>0</v>
      </c>
      <c r="G105" s="20">
        <f>'AFORO-Boy.-Calle 69B'!J239</f>
        <v>72</v>
      </c>
      <c r="Z105" s="51">
        <f t="shared" si="35"/>
        <v>1530</v>
      </c>
      <c r="AA105" s="52">
        <f t="shared" si="35"/>
        <v>1545</v>
      </c>
      <c r="AB105" s="23" t="str">
        <f t="shared" si="26"/>
        <v>2B</v>
      </c>
      <c r="AC105" s="23">
        <f t="shared" si="34"/>
        <v>264</v>
      </c>
      <c r="AD105" s="23">
        <f t="shared" si="34"/>
        <v>3</v>
      </c>
      <c r="AE105" s="23">
        <f t="shared" si="34"/>
        <v>0</v>
      </c>
      <c r="AF105" s="24">
        <f t="shared" si="34"/>
        <v>72</v>
      </c>
      <c r="AG105" s="107"/>
      <c r="AH105" s="107"/>
      <c r="AI105" s="107"/>
      <c r="AJ105" s="107"/>
      <c r="AK105" s="107"/>
    </row>
    <row r="106" spans="1:37" x14ac:dyDescent="0.25">
      <c r="A106" s="32">
        <f>'AFORO-Boy.-Calle 69B'!C240</f>
        <v>1545</v>
      </c>
      <c r="B106" s="32">
        <f>'AFORO-Boy.-Calle 69B'!D240</f>
        <v>1600</v>
      </c>
      <c r="C106" s="33" t="str">
        <f>'AFORO-Boy.-Calle 69B'!F240</f>
        <v>2B</v>
      </c>
      <c r="D106" s="20">
        <f>'AFORO-Boy.-Calle 69B'!G240</f>
        <v>249</v>
      </c>
      <c r="E106" s="20">
        <f>'AFORO-Boy.-Calle 69B'!H240</f>
        <v>2</v>
      </c>
      <c r="F106" s="20">
        <f>'AFORO-Boy.-Calle 69B'!I240</f>
        <v>0</v>
      </c>
      <c r="G106" s="20">
        <f>'AFORO-Boy.-Calle 69B'!J240</f>
        <v>82</v>
      </c>
      <c r="Z106" s="51">
        <f t="shared" si="35"/>
        <v>1545</v>
      </c>
      <c r="AA106" s="52">
        <f t="shared" si="35"/>
        <v>1600</v>
      </c>
      <c r="AB106" s="23" t="str">
        <f t="shared" si="26"/>
        <v>2B</v>
      </c>
      <c r="AC106" s="23">
        <f t="shared" si="34"/>
        <v>249</v>
      </c>
      <c r="AD106" s="23">
        <f t="shared" si="34"/>
        <v>2</v>
      </c>
      <c r="AE106" s="23">
        <f t="shared" si="34"/>
        <v>0</v>
      </c>
      <c r="AF106" s="24">
        <f t="shared" si="34"/>
        <v>82</v>
      </c>
      <c r="AG106" s="107"/>
      <c r="AH106" s="107"/>
      <c r="AI106" s="107"/>
      <c r="AJ106" s="107"/>
      <c r="AK106" s="107"/>
    </row>
    <row r="107" spans="1:37" x14ac:dyDescent="0.25">
      <c r="A107" s="32">
        <f>'AFORO-Boy.-Calle 69B'!C241</f>
        <v>1600</v>
      </c>
      <c r="B107" s="32">
        <f>'AFORO-Boy.-Calle 69B'!D241</f>
        <v>1615</v>
      </c>
      <c r="C107" s="33" t="str">
        <f>'AFORO-Boy.-Calle 69B'!F241</f>
        <v>2B</v>
      </c>
      <c r="D107" s="20">
        <f>'AFORO-Boy.-Calle 69B'!G241</f>
        <v>293</v>
      </c>
      <c r="E107" s="20">
        <f>'AFORO-Boy.-Calle 69B'!H241</f>
        <v>5</v>
      </c>
      <c r="F107" s="20">
        <f>'AFORO-Boy.-Calle 69B'!I241</f>
        <v>0</v>
      </c>
      <c r="G107" s="20">
        <f>'AFORO-Boy.-Calle 69B'!J241</f>
        <v>96</v>
      </c>
      <c r="Z107" s="51">
        <f t="shared" si="35"/>
        <v>1600</v>
      </c>
      <c r="AA107" s="52">
        <f t="shared" si="35"/>
        <v>1615</v>
      </c>
      <c r="AB107" s="23" t="str">
        <f t="shared" si="26"/>
        <v>2B</v>
      </c>
      <c r="AC107" s="23">
        <f t="shared" si="34"/>
        <v>293</v>
      </c>
      <c r="AD107" s="23">
        <f t="shared" si="34"/>
        <v>5</v>
      </c>
      <c r="AE107" s="23">
        <f t="shared" si="34"/>
        <v>0</v>
      </c>
      <c r="AF107" s="24">
        <f t="shared" si="34"/>
        <v>96</v>
      </c>
      <c r="AG107" s="125" t="str">
        <f>Z107&amp;" a "&amp;AA122</f>
        <v>1600 a 2000</v>
      </c>
      <c r="AH107" s="107">
        <f>ROUNDUP(AVERAGE($AC$107:$AC$122),0)</f>
        <v>240</v>
      </c>
      <c r="AI107" s="107">
        <f>ROUNDUP(AVERAGE($AD$107:$AD$122),0)</f>
        <v>6</v>
      </c>
      <c r="AJ107" s="107">
        <f>ROUNDUP(AVERAGE($AE$107:$AE$122),0)</f>
        <v>3</v>
      </c>
      <c r="AK107" s="107">
        <f>ROUNDUP(AVERAGE($AF$107:$AF$122),0)</f>
        <v>80</v>
      </c>
    </row>
    <row r="108" spans="1:37" x14ac:dyDescent="0.25">
      <c r="A108" s="32">
        <f>'AFORO-Boy.-Calle 69B'!C242</f>
        <v>1615</v>
      </c>
      <c r="B108" s="32">
        <f>'AFORO-Boy.-Calle 69B'!D242</f>
        <v>1630</v>
      </c>
      <c r="C108" s="33" t="str">
        <f>'AFORO-Boy.-Calle 69B'!F242</f>
        <v>2B</v>
      </c>
      <c r="D108" s="20">
        <f>'AFORO-Boy.-Calle 69B'!G242</f>
        <v>290</v>
      </c>
      <c r="E108" s="20">
        <f>'AFORO-Boy.-Calle 69B'!H242</f>
        <v>7</v>
      </c>
      <c r="F108" s="20">
        <f>'AFORO-Boy.-Calle 69B'!I242</f>
        <v>1</v>
      </c>
      <c r="G108" s="20">
        <f>'AFORO-Boy.-Calle 69B'!J242</f>
        <v>104</v>
      </c>
      <c r="Z108" s="51">
        <f t="shared" si="35"/>
        <v>1615</v>
      </c>
      <c r="AA108" s="52">
        <f t="shared" si="35"/>
        <v>1630</v>
      </c>
      <c r="AB108" s="23" t="str">
        <f t="shared" si="26"/>
        <v>2B</v>
      </c>
      <c r="AC108" s="23">
        <f t="shared" si="34"/>
        <v>290</v>
      </c>
      <c r="AD108" s="23">
        <f t="shared" si="34"/>
        <v>7</v>
      </c>
      <c r="AE108" s="23">
        <f t="shared" si="34"/>
        <v>1</v>
      </c>
      <c r="AF108" s="24">
        <f t="shared" si="34"/>
        <v>104</v>
      </c>
      <c r="AG108" s="107"/>
      <c r="AH108" s="107">
        <f t="shared" ref="AH108:AH122" si="36">ROUNDUP(AVERAGE($AC$107:$AC$122),0)</f>
        <v>240</v>
      </c>
      <c r="AI108" s="107">
        <f t="shared" ref="AI108:AI122" si="37">ROUNDUP(AVERAGE($AD$107:$AD$122),0)</f>
        <v>6</v>
      </c>
      <c r="AJ108" s="107">
        <f t="shared" ref="AJ108:AJ122" si="38">ROUNDUP(AVERAGE($AE$107:$AE$122),0)</f>
        <v>3</v>
      </c>
      <c r="AK108" s="107">
        <f t="shared" ref="AK108:AK122" si="39">ROUNDUP(AVERAGE($AF$107:$AF$122),0)</f>
        <v>80</v>
      </c>
    </row>
    <row r="109" spans="1:37" x14ac:dyDescent="0.25">
      <c r="A109" s="32">
        <f>'AFORO-Boy.-Calle 69B'!C243</f>
        <v>1630</v>
      </c>
      <c r="B109" s="32">
        <f>'AFORO-Boy.-Calle 69B'!D243</f>
        <v>1645</v>
      </c>
      <c r="C109" s="33" t="str">
        <f>'AFORO-Boy.-Calle 69B'!F243</f>
        <v>2B</v>
      </c>
      <c r="D109" s="20">
        <f>'AFORO-Boy.-Calle 69B'!G243</f>
        <v>308</v>
      </c>
      <c r="E109" s="20">
        <f>'AFORO-Boy.-Calle 69B'!H243</f>
        <v>10</v>
      </c>
      <c r="F109" s="20">
        <f>'AFORO-Boy.-Calle 69B'!I243</f>
        <v>3</v>
      </c>
      <c r="G109" s="20">
        <f>'AFORO-Boy.-Calle 69B'!J243</f>
        <v>107</v>
      </c>
      <c r="Z109" s="51">
        <f t="shared" si="35"/>
        <v>1630</v>
      </c>
      <c r="AA109" s="52">
        <f t="shared" si="35"/>
        <v>1645</v>
      </c>
      <c r="AB109" s="23" t="str">
        <f t="shared" si="26"/>
        <v>2B</v>
      </c>
      <c r="AC109" s="23">
        <f t="shared" si="34"/>
        <v>308</v>
      </c>
      <c r="AD109" s="23">
        <f t="shared" si="34"/>
        <v>10</v>
      </c>
      <c r="AE109" s="23">
        <f t="shared" si="34"/>
        <v>3</v>
      </c>
      <c r="AF109" s="24">
        <f t="shared" si="34"/>
        <v>107</v>
      </c>
      <c r="AG109" s="107"/>
      <c r="AH109" s="107">
        <f t="shared" si="36"/>
        <v>240</v>
      </c>
      <c r="AI109" s="107">
        <f t="shared" si="37"/>
        <v>6</v>
      </c>
      <c r="AJ109" s="107">
        <f t="shared" si="38"/>
        <v>3</v>
      </c>
      <c r="AK109" s="107">
        <f t="shared" si="39"/>
        <v>80</v>
      </c>
    </row>
    <row r="110" spans="1:37" x14ac:dyDescent="0.25">
      <c r="A110" s="32">
        <f>'AFORO-Boy.-Calle 69B'!C244</f>
        <v>1645</v>
      </c>
      <c r="B110" s="32">
        <f>'AFORO-Boy.-Calle 69B'!D244</f>
        <v>1700</v>
      </c>
      <c r="C110" s="33" t="str">
        <f>'AFORO-Boy.-Calle 69B'!F244</f>
        <v>2B</v>
      </c>
      <c r="D110" s="20">
        <f>'AFORO-Boy.-Calle 69B'!G244</f>
        <v>292</v>
      </c>
      <c r="E110" s="20">
        <f>'AFORO-Boy.-Calle 69B'!H244</f>
        <v>4</v>
      </c>
      <c r="F110" s="20">
        <f>'AFORO-Boy.-Calle 69B'!I244</f>
        <v>4</v>
      </c>
      <c r="G110" s="20">
        <f>'AFORO-Boy.-Calle 69B'!J244</f>
        <v>130</v>
      </c>
      <c r="Z110" s="51">
        <f t="shared" si="35"/>
        <v>1645</v>
      </c>
      <c r="AA110" s="52">
        <f t="shared" si="35"/>
        <v>1700</v>
      </c>
      <c r="AB110" s="23" t="str">
        <f t="shared" si="26"/>
        <v>2B</v>
      </c>
      <c r="AC110" s="23">
        <f t="shared" si="34"/>
        <v>292</v>
      </c>
      <c r="AD110" s="23">
        <f t="shared" si="34"/>
        <v>4</v>
      </c>
      <c r="AE110" s="23">
        <f t="shared" si="34"/>
        <v>4</v>
      </c>
      <c r="AF110" s="24">
        <f t="shared" si="34"/>
        <v>130</v>
      </c>
      <c r="AG110" s="3"/>
      <c r="AH110" s="107">
        <f t="shared" si="36"/>
        <v>240</v>
      </c>
      <c r="AI110" s="107">
        <f t="shared" si="37"/>
        <v>6</v>
      </c>
      <c r="AJ110" s="107">
        <f t="shared" si="38"/>
        <v>3</v>
      </c>
      <c r="AK110" s="107">
        <f t="shared" si="39"/>
        <v>80</v>
      </c>
    </row>
    <row r="111" spans="1:37" x14ac:dyDescent="0.25">
      <c r="A111" s="32">
        <f>'AFORO-Boy.-Calle 69B'!C245</f>
        <v>1700</v>
      </c>
      <c r="B111" s="32">
        <f>'AFORO-Boy.-Calle 69B'!D245</f>
        <v>1715</v>
      </c>
      <c r="C111" s="33" t="str">
        <f>'AFORO-Boy.-Calle 69B'!F245</f>
        <v>2B</v>
      </c>
      <c r="D111" s="20">
        <f>'AFORO-Boy.-Calle 69B'!G245</f>
        <v>311</v>
      </c>
      <c r="E111" s="20">
        <f>'AFORO-Boy.-Calle 69B'!H245</f>
        <v>17</v>
      </c>
      <c r="F111" s="20">
        <f>'AFORO-Boy.-Calle 69B'!I245</f>
        <v>2</v>
      </c>
      <c r="G111" s="20">
        <f>'AFORO-Boy.-Calle 69B'!J245</f>
        <v>97</v>
      </c>
      <c r="Z111" s="51">
        <f t="shared" si="35"/>
        <v>1700</v>
      </c>
      <c r="AA111" s="52">
        <f t="shared" si="35"/>
        <v>1715</v>
      </c>
      <c r="AB111" s="23" t="str">
        <f t="shared" si="26"/>
        <v>2B</v>
      </c>
      <c r="AC111" s="23">
        <f t="shared" si="34"/>
        <v>311</v>
      </c>
      <c r="AD111" s="23">
        <f t="shared" si="34"/>
        <v>17</v>
      </c>
      <c r="AE111" s="23">
        <f t="shared" si="34"/>
        <v>2</v>
      </c>
      <c r="AF111" s="24">
        <f t="shared" si="34"/>
        <v>97</v>
      </c>
      <c r="AG111" s="107"/>
      <c r="AH111" s="107">
        <f t="shared" si="36"/>
        <v>240</v>
      </c>
      <c r="AI111" s="107">
        <f t="shared" si="37"/>
        <v>6</v>
      </c>
      <c r="AJ111" s="107">
        <f t="shared" si="38"/>
        <v>3</v>
      </c>
      <c r="AK111" s="107">
        <f t="shared" si="39"/>
        <v>80</v>
      </c>
    </row>
    <row r="112" spans="1:37" x14ac:dyDescent="0.25">
      <c r="A112" s="32">
        <f>'AFORO-Boy.-Calle 69B'!C246</f>
        <v>1715</v>
      </c>
      <c r="B112" s="32">
        <f>'AFORO-Boy.-Calle 69B'!D246</f>
        <v>1730</v>
      </c>
      <c r="C112" s="33" t="str">
        <f>'AFORO-Boy.-Calle 69B'!F246</f>
        <v>2B</v>
      </c>
      <c r="D112" s="20">
        <f>'AFORO-Boy.-Calle 69B'!G246</f>
        <v>308</v>
      </c>
      <c r="E112" s="20">
        <f>'AFORO-Boy.-Calle 69B'!H246</f>
        <v>15</v>
      </c>
      <c r="F112" s="20">
        <f>'AFORO-Boy.-Calle 69B'!I246</f>
        <v>5</v>
      </c>
      <c r="G112" s="20">
        <f>'AFORO-Boy.-Calle 69B'!J246</f>
        <v>112</v>
      </c>
      <c r="Z112" s="51">
        <f t="shared" si="35"/>
        <v>1715</v>
      </c>
      <c r="AA112" s="52">
        <f t="shared" si="35"/>
        <v>1730</v>
      </c>
      <c r="AB112" s="23" t="str">
        <f t="shared" si="26"/>
        <v>2B</v>
      </c>
      <c r="AC112" s="23">
        <f t="shared" ref="AC112:AF122" si="40">D112+D172+D292</f>
        <v>308</v>
      </c>
      <c r="AD112" s="23">
        <f t="shared" si="40"/>
        <v>15</v>
      </c>
      <c r="AE112" s="23">
        <f t="shared" si="40"/>
        <v>5</v>
      </c>
      <c r="AF112" s="24">
        <f t="shared" si="40"/>
        <v>112</v>
      </c>
      <c r="AG112" s="107"/>
      <c r="AH112" s="107">
        <f t="shared" si="36"/>
        <v>240</v>
      </c>
      <c r="AI112" s="107">
        <f t="shared" si="37"/>
        <v>6</v>
      </c>
      <c r="AJ112" s="107">
        <f t="shared" si="38"/>
        <v>3</v>
      </c>
      <c r="AK112" s="107">
        <f t="shared" si="39"/>
        <v>80</v>
      </c>
    </row>
    <row r="113" spans="1:37" x14ac:dyDescent="0.25">
      <c r="A113" s="32">
        <f>'AFORO-Boy.-Calle 69B'!C247</f>
        <v>1730</v>
      </c>
      <c r="B113" s="32">
        <f>'AFORO-Boy.-Calle 69B'!D247</f>
        <v>1745</v>
      </c>
      <c r="C113" s="33" t="str">
        <f>'AFORO-Boy.-Calle 69B'!F247</f>
        <v>2B</v>
      </c>
      <c r="D113" s="20">
        <f>'AFORO-Boy.-Calle 69B'!G247</f>
        <v>321</v>
      </c>
      <c r="E113" s="20">
        <f>'AFORO-Boy.-Calle 69B'!H247</f>
        <v>4</v>
      </c>
      <c r="F113" s="20">
        <f>'AFORO-Boy.-Calle 69B'!I247</f>
        <v>2</v>
      </c>
      <c r="G113" s="20">
        <f>'AFORO-Boy.-Calle 69B'!J247</f>
        <v>110</v>
      </c>
      <c r="Z113" s="51">
        <f t="shared" si="35"/>
        <v>1730</v>
      </c>
      <c r="AA113" s="52">
        <f t="shared" si="35"/>
        <v>1745</v>
      </c>
      <c r="AB113" s="23" t="str">
        <f t="shared" si="26"/>
        <v>2B</v>
      </c>
      <c r="AC113" s="23">
        <f t="shared" si="40"/>
        <v>321</v>
      </c>
      <c r="AD113" s="23">
        <f t="shared" si="40"/>
        <v>4</v>
      </c>
      <c r="AE113" s="23">
        <f t="shared" si="40"/>
        <v>2</v>
      </c>
      <c r="AF113" s="24">
        <f t="shared" si="40"/>
        <v>110</v>
      </c>
      <c r="AG113" s="107"/>
      <c r="AH113" s="107">
        <f t="shared" si="36"/>
        <v>240</v>
      </c>
      <c r="AI113" s="107">
        <f t="shared" si="37"/>
        <v>6</v>
      </c>
      <c r="AJ113" s="107">
        <f t="shared" si="38"/>
        <v>3</v>
      </c>
      <c r="AK113" s="107">
        <f t="shared" si="39"/>
        <v>80</v>
      </c>
    </row>
    <row r="114" spans="1:37" x14ac:dyDescent="0.25">
      <c r="A114" s="32">
        <f>'AFORO-Boy.-Calle 69B'!C248</f>
        <v>1745</v>
      </c>
      <c r="B114" s="32">
        <f>'AFORO-Boy.-Calle 69B'!D248</f>
        <v>1800</v>
      </c>
      <c r="C114" s="33" t="str">
        <f>'AFORO-Boy.-Calle 69B'!F248</f>
        <v>2B</v>
      </c>
      <c r="D114" s="20">
        <f>'AFORO-Boy.-Calle 69B'!G248</f>
        <v>302</v>
      </c>
      <c r="E114" s="20">
        <f>'AFORO-Boy.-Calle 69B'!H248</f>
        <v>11</v>
      </c>
      <c r="F114" s="20">
        <f>'AFORO-Boy.-Calle 69B'!I248</f>
        <v>2</v>
      </c>
      <c r="G114" s="20">
        <f>'AFORO-Boy.-Calle 69B'!J248</f>
        <v>101</v>
      </c>
      <c r="Z114" s="51">
        <f t="shared" si="35"/>
        <v>1745</v>
      </c>
      <c r="AA114" s="52">
        <f t="shared" si="35"/>
        <v>1800</v>
      </c>
      <c r="AB114" s="23" t="str">
        <f t="shared" si="26"/>
        <v>2B</v>
      </c>
      <c r="AC114" s="23">
        <f t="shared" si="40"/>
        <v>302</v>
      </c>
      <c r="AD114" s="23">
        <f t="shared" si="40"/>
        <v>11</v>
      </c>
      <c r="AE114" s="23">
        <f t="shared" si="40"/>
        <v>2</v>
      </c>
      <c r="AF114" s="24">
        <f t="shared" si="40"/>
        <v>101</v>
      </c>
      <c r="AG114" s="107"/>
      <c r="AH114" s="107">
        <f t="shared" si="36"/>
        <v>240</v>
      </c>
      <c r="AI114" s="107">
        <f t="shared" si="37"/>
        <v>6</v>
      </c>
      <c r="AJ114" s="107">
        <f t="shared" si="38"/>
        <v>3</v>
      </c>
      <c r="AK114" s="107">
        <f t="shared" si="39"/>
        <v>80</v>
      </c>
    </row>
    <row r="115" spans="1:37" x14ac:dyDescent="0.25">
      <c r="A115" s="32">
        <f>'AFORO-Boy.-Calle 69B'!C249</f>
        <v>1800</v>
      </c>
      <c r="B115" s="32">
        <f>'AFORO-Boy.-Calle 69B'!D249</f>
        <v>1815</v>
      </c>
      <c r="C115" s="33" t="str">
        <f>'AFORO-Boy.-Calle 69B'!F249</f>
        <v>2B</v>
      </c>
      <c r="D115" s="20">
        <f>'AFORO-Boy.-Calle 69B'!G249</f>
        <v>241</v>
      </c>
      <c r="E115" s="20">
        <f>'AFORO-Boy.-Calle 69B'!H249</f>
        <v>6</v>
      </c>
      <c r="F115" s="20">
        <f>'AFORO-Boy.-Calle 69B'!I249</f>
        <v>4</v>
      </c>
      <c r="G115" s="20">
        <f>'AFORO-Boy.-Calle 69B'!J249</f>
        <v>94</v>
      </c>
      <c r="Z115" s="51">
        <f t="shared" si="35"/>
        <v>1800</v>
      </c>
      <c r="AA115" s="52">
        <f t="shared" si="35"/>
        <v>1815</v>
      </c>
      <c r="AB115" s="23" t="str">
        <f t="shared" si="26"/>
        <v>2B</v>
      </c>
      <c r="AC115" s="23">
        <f t="shared" si="40"/>
        <v>241</v>
      </c>
      <c r="AD115" s="23">
        <f t="shared" si="40"/>
        <v>6</v>
      </c>
      <c r="AE115" s="23">
        <f t="shared" si="40"/>
        <v>4</v>
      </c>
      <c r="AF115" s="24">
        <f t="shared" si="40"/>
        <v>94</v>
      </c>
      <c r="AG115" s="107"/>
      <c r="AH115" s="107">
        <f t="shared" si="36"/>
        <v>240</v>
      </c>
      <c r="AI115" s="107">
        <f t="shared" si="37"/>
        <v>6</v>
      </c>
      <c r="AJ115" s="107">
        <f t="shared" si="38"/>
        <v>3</v>
      </c>
      <c r="AK115" s="107">
        <f t="shared" si="39"/>
        <v>80</v>
      </c>
    </row>
    <row r="116" spans="1:37" x14ac:dyDescent="0.25">
      <c r="A116" s="32">
        <f>'AFORO-Boy.-Calle 69B'!C250</f>
        <v>1815</v>
      </c>
      <c r="B116" s="32">
        <f>'AFORO-Boy.-Calle 69B'!D250</f>
        <v>1830</v>
      </c>
      <c r="C116" s="33" t="str">
        <f>'AFORO-Boy.-Calle 69B'!F250</f>
        <v>2B</v>
      </c>
      <c r="D116" s="20">
        <f>'AFORO-Boy.-Calle 69B'!G250</f>
        <v>234</v>
      </c>
      <c r="E116" s="20">
        <f>'AFORO-Boy.-Calle 69B'!H250</f>
        <v>2</v>
      </c>
      <c r="F116" s="20">
        <f>'AFORO-Boy.-Calle 69B'!I250</f>
        <v>1</v>
      </c>
      <c r="G116" s="20">
        <f>'AFORO-Boy.-Calle 69B'!J250</f>
        <v>57</v>
      </c>
      <c r="Z116" s="51">
        <f t="shared" ref="Z116:AA122" si="41">A176</f>
        <v>1815</v>
      </c>
      <c r="AA116" s="52">
        <f t="shared" si="41"/>
        <v>1830</v>
      </c>
      <c r="AB116" s="23" t="str">
        <f t="shared" si="26"/>
        <v>2B</v>
      </c>
      <c r="AC116" s="23">
        <f t="shared" si="40"/>
        <v>234</v>
      </c>
      <c r="AD116" s="23">
        <f t="shared" si="40"/>
        <v>2</v>
      </c>
      <c r="AE116" s="23">
        <f t="shared" si="40"/>
        <v>1</v>
      </c>
      <c r="AF116" s="24">
        <f t="shared" si="40"/>
        <v>57</v>
      </c>
      <c r="AG116" s="107"/>
      <c r="AH116" s="107">
        <f t="shared" si="36"/>
        <v>240</v>
      </c>
      <c r="AI116" s="107">
        <f t="shared" si="37"/>
        <v>6</v>
      </c>
      <c r="AJ116" s="107">
        <f t="shared" si="38"/>
        <v>3</v>
      </c>
      <c r="AK116" s="107">
        <f t="shared" si="39"/>
        <v>80</v>
      </c>
    </row>
    <row r="117" spans="1:37" x14ac:dyDescent="0.25">
      <c r="A117" s="32">
        <f>'AFORO-Boy.-Calle 69B'!C251</f>
        <v>1830</v>
      </c>
      <c r="B117" s="32">
        <f>'AFORO-Boy.-Calle 69B'!D251</f>
        <v>1845</v>
      </c>
      <c r="C117" s="33" t="str">
        <f>'AFORO-Boy.-Calle 69B'!F251</f>
        <v>2B</v>
      </c>
      <c r="D117" s="20">
        <f>'AFORO-Boy.-Calle 69B'!G251</f>
        <v>247</v>
      </c>
      <c r="E117" s="20">
        <f>'AFORO-Boy.-Calle 69B'!H251</f>
        <v>6</v>
      </c>
      <c r="F117" s="20">
        <f>'AFORO-Boy.-Calle 69B'!I251</f>
        <v>2</v>
      </c>
      <c r="G117" s="20">
        <f>'AFORO-Boy.-Calle 69B'!J251</f>
        <v>68</v>
      </c>
      <c r="Z117" s="51">
        <f t="shared" si="41"/>
        <v>1830</v>
      </c>
      <c r="AA117" s="52">
        <f t="shared" si="41"/>
        <v>1845</v>
      </c>
      <c r="AB117" s="23" t="str">
        <f t="shared" si="26"/>
        <v>2B</v>
      </c>
      <c r="AC117" s="23">
        <f t="shared" si="40"/>
        <v>247</v>
      </c>
      <c r="AD117" s="23">
        <f t="shared" si="40"/>
        <v>6</v>
      </c>
      <c r="AE117" s="23">
        <f t="shared" si="40"/>
        <v>2</v>
      </c>
      <c r="AF117" s="24">
        <f t="shared" si="40"/>
        <v>68</v>
      </c>
      <c r="AG117" s="107"/>
      <c r="AH117" s="107">
        <f t="shared" si="36"/>
        <v>240</v>
      </c>
      <c r="AI117" s="107">
        <f t="shared" si="37"/>
        <v>6</v>
      </c>
      <c r="AJ117" s="107">
        <f t="shared" si="38"/>
        <v>3</v>
      </c>
      <c r="AK117" s="107">
        <f t="shared" si="39"/>
        <v>80</v>
      </c>
    </row>
    <row r="118" spans="1:37" x14ac:dyDescent="0.25">
      <c r="A118" s="32">
        <f>'AFORO-Boy.-Calle 69B'!C252</f>
        <v>1845</v>
      </c>
      <c r="B118" s="32">
        <f>'AFORO-Boy.-Calle 69B'!D252</f>
        <v>1900</v>
      </c>
      <c r="C118" s="33" t="str">
        <f>'AFORO-Boy.-Calle 69B'!F252</f>
        <v>2B</v>
      </c>
      <c r="D118" s="20">
        <f>'AFORO-Boy.-Calle 69B'!G252</f>
        <v>160</v>
      </c>
      <c r="E118" s="20">
        <f>'AFORO-Boy.-Calle 69B'!H252</f>
        <v>1</v>
      </c>
      <c r="F118" s="20">
        <f>'AFORO-Boy.-Calle 69B'!I252</f>
        <v>1</v>
      </c>
      <c r="G118" s="20">
        <f>'AFORO-Boy.-Calle 69B'!J252</f>
        <v>60</v>
      </c>
      <c r="Z118" s="51">
        <f t="shared" si="41"/>
        <v>1845</v>
      </c>
      <c r="AA118" s="52">
        <f t="shared" si="41"/>
        <v>1900</v>
      </c>
      <c r="AB118" s="23" t="str">
        <f t="shared" si="26"/>
        <v>2B</v>
      </c>
      <c r="AC118" s="23">
        <f t="shared" si="40"/>
        <v>160</v>
      </c>
      <c r="AD118" s="23">
        <f t="shared" si="40"/>
        <v>1</v>
      </c>
      <c r="AE118" s="23">
        <f t="shared" si="40"/>
        <v>1</v>
      </c>
      <c r="AF118" s="24">
        <f t="shared" si="40"/>
        <v>60</v>
      </c>
      <c r="AG118" s="107"/>
      <c r="AH118" s="107">
        <f t="shared" si="36"/>
        <v>240</v>
      </c>
      <c r="AI118" s="107">
        <f t="shared" si="37"/>
        <v>6</v>
      </c>
      <c r="AJ118" s="107">
        <f t="shared" si="38"/>
        <v>3</v>
      </c>
      <c r="AK118" s="107">
        <f t="shared" si="39"/>
        <v>80</v>
      </c>
    </row>
    <row r="119" spans="1:37" x14ac:dyDescent="0.25">
      <c r="A119" s="32">
        <f>'AFORO-Boy.-Calle 69B'!C253</f>
        <v>1900</v>
      </c>
      <c r="B119" s="32">
        <f>'AFORO-Boy.-Calle 69B'!D253</f>
        <v>1915</v>
      </c>
      <c r="C119" s="33" t="str">
        <f>'AFORO-Boy.-Calle 69B'!F253</f>
        <v>2B</v>
      </c>
      <c r="D119" s="20">
        <f>'AFORO-Boy.-Calle 69B'!G253</f>
        <v>166</v>
      </c>
      <c r="E119" s="20">
        <f>'AFORO-Boy.-Calle 69B'!H253</f>
        <v>1</v>
      </c>
      <c r="F119" s="20">
        <f>'AFORO-Boy.-Calle 69B'!I253</f>
        <v>3</v>
      </c>
      <c r="G119" s="20">
        <f>'AFORO-Boy.-Calle 69B'!J253</f>
        <v>46</v>
      </c>
      <c r="Z119" s="51">
        <f t="shared" si="41"/>
        <v>1900</v>
      </c>
      <c r="AA119" s="52">
        <f t="shared" si="41"/>
        <v>1915</v>
      </c>
      <c r="AB119" s="23" t="str">
        <f t="shared" si="26"/>
        <v>2B</v>
      </c>
      <c r="AC119" s="23">
        <f t="shared" si="40"/>
        <v>166</v>
      </c>
      <c r="AD119" s="23">
        <f t="shared" si="40"/>
        <v>1</v>
      </c>
      <c r="AE119" s="23">
        <f t="shared" si="40"/>
        <v>3</v>
      </c>
      <c r="AF119" s="24">
        <f t="shared" si="40"/>
        <v>46</v>
      </c>
      <c r="AG119" s="107"/>
      <c r="AH119" s="107">
        <f t="shared" si="36"/>
        <v>240</v>
      </c>
      <c r="AI119" s="107">
        <f t="shared" si="37"/>
        <v>6</v>
      </c>
      <c r="AJ119" s="107">
        <f t="shared" si="38"/>
        <v>3</v>
      </c>
      <c r="AK119" s="107">
        <f t="shared" si="39"/>
        <v>80</v>
      </c>
    </row>
    <row r="120" spans="1:37" x14ac:dyDescent="0.25">
      <c r="A120" s="32">
        <f>'AFORO-Boy.-Calle 69B'!C254</f>
        <v>1915</v>
      </c>
      <c r="B120" s="32">
        <f>'AFORO-Boy.-Calle 69B'!D254</f>
        <v>1930</v>
      </c>
      <c r="C120" s="33" t="str">
        <f>'AFORO-Boy.-Calle 69B'!F254</f>
        <v>2B</v>
      </c>
      <c r="D120" s="20">
        <f>'AFORO-Boy.-Calle 69B'!G254</f>
        <v>141</v>
      </c>
      <c r="E120" s="20">
        <f>'AFORO-Boy.-Calle 69B'!H254</f>
        <v>0</v>
      </c>
      <c r="F120" s="20">
        <f>'AFORO-Boy.-Calle 69B'!I254</f>
        <v>5</v>
      </c>
      <c r="G120" s="20">
        <f>'AFORO-Boy.-Calle 69B'!J254</f>
        <v>51</v>
      </c>
      <c r="Z120" s="51">
        <f t="shared" si="41"/>
        <v>1915</v>
      </c>
      <c r="AA120" s="52">
        <f t="shared" si="41"/>
        <v>1930</v>
      </c>
      <c r="AB120" s="23" t="str">
        <f t="shared" si="26"/>
        <v>2B</v>
      </c>
      <c r="AC120" s="23">
        <f t="shared" si="40"/>
        <v>141</v>
      </c>
      <c r="AD120" s="23">
        <f t="shared" si="40"/>
        <v>0</v>
      </c>
      <c r="AE120" s="23">
        <f t="shared" si="40"/>
        <v>5</v>
      </c>
      <c r="AF120" s="24">
        <f t="shared" si="40"/>
        <v>51</v>
      </c>
      <c r="AG120" s="107"/>
      <c r="AH120" s="107">
        <f t="shared" si="36"/>
        <v>240</v>
      </c>
      <c r="AI120" s="107">
        <f t="shared" si="37"/>
        <v>6</v>
      </c>
      <c r="AJ120" s="107">
        <f t="shared" si="38"/>
        <v>3</v>
      </c>
      <c r="AK120" s="107">
        <f t="shared" si="39"/>
        <v>80</v>
      </c>
    </row>
    <row r="121" spans="1:37" x14ac:dyDescent="0.25">
      <c r="A121" s="32">
        <f>'AFORO-Boy.-Calle 69B'!C255</f>
        <v>1930</v>
      </c>
      <c r="B121" s="32">
        <f>'AFORO-Boy.-Calle 69B'!D255</f>
        <v>1945</v>
      </c>
      <c r="C121" s="33" t="str">
        <f>'AFORO-Boy.-Calle 69B'!F255</f>
        <v>2B</v>
      </c>
      <c r="D121" s="20">
        <f>'AFORO-Boy.-Calle 69B'!G255</f>
        <v>128</v>
      </c>
      <c r="E121" s="20">
        <f>'AFORO-Boy.-Calle 69B'!H255</f>
        <v>0</v>
      </c>
      <c r="F121" s="20">
        <f>'AFORO-Boy.-Calle 69B'!I255</f>
        <v>2</v>
      </c>
      <c r="G121" s="20">
        <f>'AFORO-Boy.-Calle 69B'!J255</f>
        <v>23</v>
      </c>
      <c r="Z121" s="51">
        <f t="shared" si="41"/>
        <v>1930</v>
      </c>
      <c r="AA121" s="52">
        <f t="shared" si="41"/>
        <v>1945</v>
      </c>
      <c r="AB121" s="23" t="str">
        <f t="shared" si="26"/>
        <v>2B</v>
      </c>
      <c r="AC121" s="23">
        <f t="shared" si="40"/>
        <v>128</v>
      </c>
      <c r="AD121" s="23">
        <f t="shared" si="40"/>
        <v>0</v>
      </c>
      <c r="AE121" s="23">
        <f t="shared" si="40"/>
        <v>2</v>
      </c>
      <c r="AF121" s="24">
        <f t="shared" si="40"/>
        <v>23</v>
      </c>
      <c r="AG121" s="107"/>
      <c r="AH121" s="107">
        <f t="shared" si="36"/>
        <v>240</v>
      </c>
      <c r="AI121" s="107">
        <f t="shared" si="37"/>
        <v>6</v>
      </c>
      <c r="AJ121" s="107">
        <f t="shared" si="38"/>
        <v>3</v>
      </c>
      <c r="AK121" s="107">
        <f t="shared" si="39"/>
        <v>80</v>
      </c>
    </row>
    <row r="122" spans="1:37" ht="15.75" thickBot="1" x14ac:dyDescent="0.3">
      <c r="A122" s="32">
        <f>'AFORO-Boy.-Calle 69B'!C256</f>
        <v>1945</v>
      </c>
      <c r="B122" s="32">
        <f>'AFORO-Boy.-Calle 69B'!D256</f>
        <v>2000</v>
      </c>
      <c r="C122" s="33" t="str">
        <f>'AFORO-Boy.-Calle 69B'!F256</f>
        <v>2B</v>
      </c>
      <c r="D122" s="20">
        <f>'AFORO-Boy.-Calle 69B'!G256</f>
        <v>87</v>
      </c>
      <c r="E122" s="20">
        <f>'AFORO-Boy.-Calle 69B'!H256</f>
        <v>0</v>
      </c>
      <c r="F122" s="20">
        <f>'AFORO-Boy.-Calle 69B'!I256</f>
        <v>1</v>
      </c>
      <c r="G122" s="20">
        <f>'AFORO-Boy.-Calle 69B'!J256</f>
        <v>16</v>
      </c>
      <c r="Z122" s="36">
        <f t="shared" si="41"/>
        <v>1945</v>
      </c>
      <c r="AA122" s="37">
        <f t="shared" si="41"/>
        <v>2000</v>
      </c>
      <c r="AB122" s="38" t="str">
        <f t="shared" si="26"/>
        <v>2B</v>
      </c>
      <c r="AC122" s="38">
        <f t="shared" si="40"/>
        <v>87</v>
      </c>
      <c r="AD122" s="38">
        <f t="shared" si="40"/>
        <v>0</v>
      </c>
      <c r="AE122" s="38">
        <f t="shared" si="40"/>
        <v>1</v>
      </c>
      <c r="AF122" s="96">
        <f>G122+G182+G302</f>
        <v>16</v>
      </c>
      <c r="AG122" s="107"/>
      <c r="AH122" s="107">
        <f t="shared" si="36"/>
        <v>240</v>
      </c>
      <c r="AI122" s="107">
        <f t="shared" si="37"/>
        <v>6</v>
      </c>
      <c r="AJ122" s="107">
        <f t="shared" si="38"/>
        <v>3</v>
      </c>
      <c r="AK122" s="107">
        <f t="shared" si="39"/>
        <v>80</v>
      </c>
    </row>
    <row r="123" spans="1:37" x14ac:dyDescent="0.25">
      <c r="A123" s="32">
        <f>'AFORO-Boy.-Calle 69B'!C437</f>
        <v>500</v>
      </c>
      <c r="B123" s="32">
        <f>'AFORO-Boy.-Calle 69B'!D437</f>
        <v>515</v>
      </c>
      <c r="C123" s="33">
        <f>'AFORO-Boy.-Calle 69B'!F437</f>
        <v>6</v>
      </c>
      <c r="D123" s="39">
        <f>'AFORO-Boy.-Calle 69B'!G437</f>
        <v>0</v>
      </c>
      <c r="E123" s="39">
        <f>'AFORO-Boy.-Calle 69B'!H437</f>
        <v>0</v>
      </c>
      <c r="F123" s="39">
        <f>'AFORO-Boy.-Calle 69B'!I437</f>
        <v>0</v>
      </c>
      <c r="G123" s="39">
        <f>'AFORO-Boy.-Calle 69B'!J437</f>
        <v>0</v>
      </c>
    </row>
    <row r="124" spans="1:37" x14ac:dyDescent="0.25">
      <c r="A124" s="32">
        <f>'AFORO-Boy.-Calle 69B'!C438</f>
        <v>515</v>
      </c>
      <c r="B124" s="32">
        <f>'AFORO-Boy.-Calle 69B'!D438</f>
        <v>530</v>
      </c>
      <c r="C124" s="33">
        <f>'AFORO-Boy.-Calle 69B'!F438</f>
        <v>6</v>
      </c>
      <c r="D124" s="39">
        <f>'AFORO-Boy.-Calle 69B'!G438</f>
        <v>0</v>
      </c>
      <c r="E124" s="39">
        <f>'AFORO-Boy.-Calle 69B'!H438</f>
        <v>0</v>
      </c>
      <c r="F124" s="39">
        <f>'AFORO-Boy.-Calle 69B'!I438</f>
        <v>0</v>
      </c>
      <c r="G124" s="39">
        <f>'AFORO-Boy.-Calle 69B'!J438</f>
        <v>0</v>
      </c>
    </row>
    <row r="125" spans="1:37" x14ac:dyDescent="0.25">
      <c r="A125" s="32">
        <f>'AFORO-Boy.-Calle 69B'!C439</f>
        <v>530</v>
      </c>
      <c r="B125" s="32">
        <f>'AFORO-Boy.-Calle 69B'!D439</f>
        <v>545</v>
      </c>
      <c r="C125" s="33">
        <f>'AFORO-Boy.-Calle 69B'!F439</f>
        <v>6</v>
      </c>
      <c r="D125" s="39">
        <f>'AFORO-Boy.-Calle 69B'!G439</f>
        <v>0</v>
      </c>
      <c r="E125" s="39">
        <f>'AFORO-Boy.-Calle 69B'!H439</f>
        <v>0</v>
      </c>
      <c r="F125" s="39">
        <f>'AFORO-Boy.-Calle 69B'!I439</f>
        <v>0</v>
      </c>
      <c r="G125" s="39">
        <f>'AFORO-Boy.-Calle 69B'!J439</f>
        <v>0</v>
      </c>
    </row>
    <row r="126" spans="1:37" x14ac:dyDescent="0.25">
      <c r="A126" s="32">
        <f>'AFORO-Boy.-Calle 69B'!C440</f>
        <v>545</v>
      </c>
      <c r="B126" s="32">
        <f>'AFORO-Boy.-Calle 69B'!D440</f>
        <v>600</v>
      </c>
      <c r="C126" s="33">
        <f>'AFORO-Boy.-Calle 69B'!F440</f>
        <v>6</v>
      </c>
      <c r="D126" s="39">
        <f>'AFORO-Boy.-Calle 69B'!G440</f>
        <v>0</v>
      </c>
      <c r="E126" s="39">
        <f>'AFORO-Boy.-Calle 69B'!H440</f>
        <v>0</v>
      </c>
      <c r="F126" s="39">
        <f>'AFORO-Boy.-Calle 69B'!I440</f>
        <v>0</v>
      </c>
      <c r="G126" s="39">
        <f>'AFORO-Boy.-Calle 69B'!J440</f>
        <v>0</v>
      </c>
    </row>
    <row r="127" spans="1:37" x14ac:dyDescent="0.25">
      <c r="A127" s="32">
        <f>'AFORO-Boy.-Calle 69B'!C441</f>
        <v>600</v>
      </c>
      <c r="B127" s="32">
        <f>'AFORO-Boy.-Calle 69B'!D441</f>
        <v>615</v>
      </c>
      <c r="C127" s="33">
        <f>'AFORO-Boy.-Calle 69B'!F441</f>
        <v>6</v>
      </c>
      <c r="D127" s="39">
        <f>'AFORO-Boy.-Calle 69B'!G441</f>
        <v>0</v>
      </c>
      <c r="E127" s="39">
        <f>'AFORO-Boy.-Calle 69B'!H441</f>
        <v>0</v>
      </c>
      <c r="F127" s="39">
        <f>'AFORO-Boy.-Calle 69B'!I441</f>
        <v>0</v>
      </c>
      <c r="G127" s="39">
        <f>'AFORO-Boy.-Calle 69B'!J441</f>
        <v>0</v>
      </c>
    </row>
    <row r="128" spans="1:37" x14ac:dyDescent="0.25">
      <c r="A128" s="32">
        <f>'AFORO-Boy.-Calle 69B'!C442</f>
        <v>615</v>
      </c>
      <c r="B128" s="32">
        <f>'AFORO-Boy.-Calle 69B'!D442</f>
        <v>630</v>
      </c>
      <c r="C128" s="33">
        <f>'AFORO-Boy.-Calle 69B'!F442</f>
        <v>6</v>
      </c>
      <c r="D128" s="39">
        <f>'AFORO-Boy.-Calle 69B'!G442</f>
        <v>0</v>
      </c>
      <c r="E128" s="39">
        <f>'AFORO-Boy.-Calle 69B'!H442</f>
        <v>0</v>
      </c>
      <c r="F128" s="39">
        <f>'AFORO-Boy.-Calle 69B'!I442</f>
        <v>0</v>
      </c>
      <c r="G128" s="39">
        <f>'AFORO-Boy.-Calle 69B'!J442</f>
        <v>0</v>
      </c>
    </row>
    <row r="129" spans="1:7" x14ac:dyDescent="0.25">
      <c r="A129" s="32">
        <f>'AFORO-Boy.-Calle 69B'!C443</f>
        <v>630</v>
      </c>
      <c r="B129" s="32">
        <f>'AFORO-Boy.-Calle 69B'!D443</f>
        <v>645</v>
      </c>
      <c r="C129" s="33">
        <f>'AFORO-Boy.-Calle 69B'!F443</f>
        <v>6</v>
      </c>
      <c r="D129" s="39">
        <f>'AFORO-Boy.-Calle 69B'!G443</f>
        <v>0</v>
      </c>
      <c r="E129" s="39">
        <f>'AFORO-Boy.-Calle 69B'!H443</f>
        <v>0</v>
      </c>
      <c r="F129" s="39">
        <f>'AFORO-Boy.-Calle 69B'!I443</f>
        <v>0</v>
      </c>
      <c r="G129" s="39">
        <f>'AFORO-Boy.-Calle 69B'!J443</f>
        <v>0</v>
      </c>
    </row>
    <row r="130" spans="1:7" x14ac:dyDescent="0.25">
      <c r="A130" s="32">
        <f>'AFORO-Boy.-Calle 69B'!C444</f>
        <v>645</v>
      </c>
      <c r="B130" s="32">
        <f>'AFORO-Boy.-Calle 69B'!D444</f>
        <v>700</v>
      </c>
      <c r="C130" s="33">
        <f>'AFORO-Boy.-Calle 69B'!F444</f>
        <v>6</v>
      </c>
      <c r="D130" s="39">
        <f>'AFORO-Boy.-Calle 69B'!G444</f>
        <v>0</v>
      </c>
      <c r="E130" s="39">
        <f>'AFORO-Boy.-Calle 69B'!H444</f>
        <v>0</v>
      </c>
      <c r="F130" s="39">
        <f>'AFORO-Boy.-Calle 69B'!I444</f>
        <v>0</v>
      </c>
      <c r="G130" s="39">
        <f>'AFORO-Boy.-Calle 69B'!J444</f>
        <v>0</v>
      </c>
    </row>
    <row r="131" spans="1:7" x14ac:dyDescent="0.25">
      <c r="A131" s="32">
        <f>'AFORO-Boy.-Calle 69B'!C445</f>
        <v>700</v>
      </c>
      <c r="B131" s="32">
        <f>'AFORO-Boy.-Calle 69B'!D445</f>
        <v>715</v>
      </c>
      <c r="C131" s="33">
        <f>'AFORO-Boy.-Calle 69B'!F445</f>
        <v>6</v>
      </c>
      <c r="D131" s="39">
        <f>'AFORO-Boy.-Calle 69B'!G445</f>
        <v>0</v>
      </c>
      <c r="E131" s="39">
        <f>'AFORO-Boy.-Calle 69B'!H445</f>
        <v>0</v>
      </c>
      <c r="F131" s="39">
        <f>'AFORO-Boy.-Calle 69B'!I445</f>
        <v>0</v>
      </c>
      <c r="G131" s="39">
        <f>'AFORO-Boy.-Calle 69B'!J445</f>
        <v>0</v>
      </c>
    </row>
    <row r="132" spans="1:7" x14ac:dyDescent="0.25">
      <c r="A132" s="32">
        <f>'AFORO-Boy.-Calle 69B'!C446</f>
        <v>715</v>
      </c>
      <c r="B132" s="32">
        <f>'AFORO-Boy.-Calle 69B'!D446</f>
        <v>730</v>
      </c>
      <c r="C132" s="33">
        <f>'AFORO-Boy.-Calle 69B'!F446</f>
        <v>6</v>
      </c>
      <c r="D132" s="39">
        <f>'AFORO-Boy.-Calle 69B'!G446</f>
        <v>0</v>
      </c>
      <c r="E132" s="39">
        <f>'AFORO-Boy.-Calle 69B'!H446</f>
        <v>0</v>
      </c>
      <c r="F132" s="39">
        <f>'AFORO-Boy.-Calle 69B'!I446</f>
        <v>0</v>
      </c>
      <c r="G132" s="39">
        <f>'AFORO-Boy.-Calle 69B'!J446</f>
        <v>0</v>
      </c>
    </row>
    <row r="133" spans="1:7" x14ac:dyDescent="0.25">
      <c r="A133" s="32">
        <f>'AFORO-Boy.-Calle 69B'!C447</f>
        <v>730</v>
      </c>
      <c r="B133" s="32">
        <f>'AFORO-Boy.-Calle 69B'!D447</f>
        <v>745</v>
      </c>
      <c r="C133" s="33">
        <f>'AFORO-Boy.-Calle 69B'!F447</f>
        <v>6</v>
      </c>
      <c r="D133" s="39">
        <f>'AFORO-Boy.-Calle 69B'!G447</f>
        <v>0</v>
      </c>
      <c r="E133" s="39">
        <f>'AFORO-Boy.-Calle 69B'!H447</f>
        <v>0</v>
      </c>
      <c r="F133" s="39">
        <f>'AFORO-Boy.-Calle 69B'!I447</f>
        <v>0</v>
      </c>
      <c r="G133" s="39">
        <f>'AFORO-Boy.-Calle 69B'!J447</f>
        <v>0</v>
      </c>
    </row>
    <row r="134" spans="1:7" x14ac:dyDescent="0.25">
      <c r="A134" s="32">
        <f>'AFORO-Boy.-Calle 69B'!C448</f>
        <v>745</v>
      </c>
      <c r="B134" s="32">
        <f>'AFORO-Boy.-Calle 69B'!D448</f>
        <v>800</v>
      </c>
      <c r="C134" s="33">
        <f>'AFORO-Boy.-Calle 69B'!F448</f>
        <v>6</v>
      </c>
      <c r="D134" s="39">
        <f>'AFORO-Boy.-Calle 69B'!G448</f>
        <v>0</v>
      </c>
      <c r="E134" s="39">
        <f>'AFORO-Boy.-Calle 69B'!H448</f>
        <v>0</v>
      </c>
      <c r="F134" s="39">
        <f>'AFORO-Boy.-Calle 69B'!I448</f>
        <v>0</v>
      </c>
      <c r="G134" s="39">
        <f>'AFORO-Boy.-Calle 69B'!J448</f>
        <v>0</v>
      </c>
    </row>
    <row r="135" spans="1:7" x14ac:dyDescent="0.25">
      <c r="A135" s="32">
        <f>'AFORO-Boy.-Calle 69B'!C449</f>
        <v>800</v>
      </c>
      <c r="B135" s="32">
        <f>'AFORO-Boy.-Calle 69B'!D449</f>
        <v>815</v>
      </c>
      <c r="C135" s="33">
        <f>'AFORO-Boy.-Calle 69B'!F449</f>
        <v>6</v>
      </c>
      <c r="D135" s="39">
        <f>'AFORO-Boy.-Calle 69B'!G449</f>
        <v>0</v>
      </c>
      <c r="E135" s="39">
        <f>'AFORO-Boy.-Calle 69B'!H449</f>
        <v>0</v>
      </c>
      <c r="F135" s="39">
        <f>'AFORO-Boy.-Calle 69B'!I449</f>
        <v>0</v>
      </c>
      <c r="G135" s="39">
        <f>'AFORO-Boy.-Calle 69B'!J449</f>
        <v>0</v>
      </c>
    </row>
    <row r="136" spans="1:7" x14ac:dyDescent="0.25">
      <c r="A136" s="32">
        <f>'AFORO-Boy.-Calle 69B'!C450</f>
        <v>815</v>
      </c>
      <c r="B136" s="32">
        <f>'AFORO-Boy.-Calle 69B'!D450</f>
        <v>830</v>
      </c>
      <c r="C136" s="33">
        <f>'AFORO-Boy.-Calle 69B'!F450</f>
        <v>6</v>
      </c>
      <c r="D136" s="39">
        <f>'AFORO-Boy.-Calle 69B'!G450</f>
        <v>0</v>
      </c>
      <c r="E136" s="39">
        <f>'AFORO-Boy.-Calle 69B'!H450</f>
        <v>0</v>
      </c>
      <c r="F136" s="39">
        <f>'AFORO-Boy.-Calle 69B'!I450</f>
        <v>0</v>
      </c>
      <c r="G136" s="39">
        <f>'AFORO-Boy.-Calle 69B'!J450</f>
        <v>0</v>
      </c>
    </row>
    <row r="137" spans="1:7" x14ac:dyDescent="0.25">
      <c r="A137" s="32">
        <f>'AFORO-Boy.-Calle 69B'!C451</f>
        <v>830</v>
      </c>
      <c r="B137" s="32">
        <f>'AFORO-Boy.-Calle 69B'!D451</f>
        <v>845</v>
      </c>
      <c r="C137" s="33">
        <f>'AFORO-Boy.-Calle 69B'!F451</f>
        <v>6</v>
      </c>
      <c r="D137" s="39">
        <f>'AFORO-Boy.-Calle 69B'!G451</f>
        <v>0</v>
      </c>
      <c r="E137" s="39">
        <f>'AFORO-Boy.-Calle 69B'!H451</f>
        <v>0</v>
      </c>
      <c r="F137" s="39">
        <f>'AFORO-Boy.-Calle 69B'!I451</f>
        <v>0</v>
      </c>
      <c r="G137" s="39">
        <f>'AFORO-Boy.-Calle 69B'!J451</f>
        <v>0</v>
      </c>
    </row>
    <row r="138" spans="1:7" x14ac:dyDescent="0.25">
      <c r="A138" s="32">
        <f>'AFORO-Boy.-Calle 69B'!C452</f>
        <v>845</v>
      </c>
      <c r="B138" s="32">
        <f>'AFORO-Boy.-Calle 69B'!D452</f>
        <v>900</v>
      </c>
      <c r="C138" s="33">
        <f>'AFORO-Boy.-Calle 69B'!F452</f>
        <v>6</v>
      </c>
      <c r="D138" s="39">
        <f>'AFORO-Boy.-Calle 69B'!G452</f>
        <v>0</v>
      </c>
      <c r="E138" s="39">
        <f>'AFORO-Boy.-Calle 69B'!H452</f>
        <v>0</v>
      </c>
      <c r="F138" s="39">
        <f>'AFORO-Boy.-Calle 69B'!I452</f>
        <v>0</v>
      </c>
      <c r="G138" s="39">
        <f>'AFORO-Boy.-Calle 69B'!J452</f>
        <v>0</v>
      </c>
    </row>
    <row r="139" spans="1:7" x14ac:dyDescent="0.25">
      <c r="A139" s="32">
        <f>'AFORO-Boy.-Calle 69B'!C453</f>
        <v>900</v>
      </c>
      <c r="B139" s="32">
        <f>'AFORO-Boy.-Calle 69B'!D453</f>
        <v>915</v>
      </c>
      <c r="C139" s="33">
        <f>'AFORO-Boy.-Calle 69B'!F453</f>
        <v>6</v>
      </c>
      <c r="D139" s="39">
        <f>'AFORO-Boy.-Calle 69B'!G453</f>
        <v>0</v>
      </c>
      <c r="E139" s="39">
        <f>'AFORO-Boy.-Calle 69B'!H453</f>
        <v>0</v>
      </c>
      <c r="F139" s="39">
        <f>'AFORO-Boy.-Calle 69B'!I453</f>
        <v>0</v>
      </c>
      <c r="G139" s="39">
        <f>'AFORO-Boy.-Calle 69B'!J453</f>
        <v>0</v>
      </c>
    </row>
    <row r="140" spans="1:7" x14ac:dyDescent="0.25">
      <c r="A140" s="32">
        <f>'AFORO-Boy.-Calle 69B'!C454</f>
        <v>915</v>
      </c>
      <c r="B140" s="32">
        <f>'AFORO-Boy.-Calle 69B'!D454</f>
        <v>930</v>
      </c>
      <c r="C140" s="33">
        <f>'AFORO-Boy.-Calle 69B'!F454</f>
        <v>6</v>
      </c>
      <c r="D140" s="39">
        <f>'AFORO-Boy.-Calle 69B'!G454</f>
        <v>0</v>
      </c>
      <c r="E140" s="39">
        <f>'AFORO-Boy.-Calle 69B'!H454</f>
        <v>0</v>
      </c>
      <c r="F140" s="39">
        <f>'AFORO-Boy.-Calle 69B'!I454</f>
        <v>0</v>
      </c>
      <c r="G140" s="39">
        <f>'AFORO-Boy.-Calle 69B'!J454</f>
        <v>0</v>
      </c>
    </row>
    <row r="141" spans="1:7" x14ac:dyDescent="0.25">
      <c r="A141" s="32">
        <f>'AFORO-Boy.-Calle 69B'!C455</f>
        <v>930</v>
      </c>
      <c r="B141" s="32">
        <f>'AFORO-Boy.-Calle 69B'!D455</f>
        <v>945</v>
      </c>
      <c r="C141" s="33">
        <f>'AFORO-Boy.-Calle 69B'!F455</f>
        <v>6</v>
      </c>
      <c r="D141" s="39">
        <f>'AFORO-Boy.-Calle 69B'!G455</f>
        <v>0</v>
      </c>
      <c r="E141" s="39">
        <f>'AFORO-Boy.-Calle 69B'!H455</f>
        <v>0</v>
      </c>
      <c r="F141" s="39">
        <f>'AFORO-Boy.-Calle 69B'!I455</f>
        <v>0</v>
      </c>
      <c r="G141" s="39">
        <f>'AFORO-Boy.-Calle 69B'!J455</f>
        <v>0</v>
      </c>
    </row>
    <row r="142" spans="1:7" x14ac:dyDescent="0.25">
      <c r="A142" s="32">
        <f>'AFORO-Boy.-Calle 69B'!C456</f>
        <v>945</v>
      </c>
      <c r="B142" s="32">
        <f>'AFORO-Boy.-Calle 69B'!D456</f>
        <v>1000</v>
      </c>
      <c r="C142" s="33">
        <f>'AFORO-Boy.-Calle 69B'!F456</f>
        <v>6</v>
      </c>
      <c r="D142" s="39">
        <f>'AFORO-Boy.-Calle 69B'!G456</f>
        <v>0</v>
      </c>
      <c r="E142" s="39">
        <f>'AFORO-Boy.-Calle 69B'!H456</f>
        <v>0</v>
      </c>
      <c r="F142" s="39">
        <f>'AFORO-Boy.-Calle 69B'!I456</f>
        <v>0</v>
      </c>
      <c r="G142" s="39">
        <f>'AFORO-Boy.-Calle 69B'!J456</f>
        <v>0</v>
      </c>
    </row>
    <row r="143" spans="1:7" x14ac:dyDescent="0.25">
      <c r="A143" s="32">
        <f>'AFORO-Boy.-Calle 69B'!C457</f>
        <v>1000</v>
      </c>
      <c r="B143" s="32">
        <f>'AFORO-Boy.-Calle 69B'!D457</f>
        <v>1015</v>
      </c>
      <c r="C143" s="33">
        <f>'AFORO-Boy.-Calle 69B'!F457</f>
        <v>6</v>
      </c>
      <c r="D143" s="39">
        <f>'AFORO-Boy.-Calle 69B'!G457</f>
        <v>0</v>
      </c>
      <c r="E143" s="39">
        <f>'AFORO-Boy.-Calle 69B'!H457</f>
        <v>0</v>
      </c>
      <c r="F143" s="39">
        <f>'AFORO-Boy.-Calle 69B'!I457</f>
        <v>0</v>
      </c>
      <c r="G143" s="39">
        <f>'AFORO-Boy.-Calle 69B'!J457</f>
        <v>0</v>
      </c>
    </row>
    <row r="144" spans="1:7" x14ac:dyDescent="0.25">
      <c r="A144" s="32">
        <f>'AFORO-Boy.-Calle 69B'!C458</f>
        <v>1015</v>
      </c>
      <c r="B144" s="32">
        <f>'AFORO-Boy.-Calle 69B'!D458</f>
        <v>1030</v>
      </c>
      <c r="C144" s="33">
        <f>'AFORO-Boy.-Calle 69B'!F458</f>
        <v>6</v>
      </c>
      <c r="D144" s="39">
        <f>'AFORO-Boy.-Calle 69B'!G458</f>
        <v>0</v>
      </c>
      <c r="E144" s="39">
        <f>'AFORO-Boy.-Calle 69B'!H458</f>
        <v>0</v>
      </c>
      <c r="F144" s="39">
        <f>'AFORO-Boy.-Calle 69B'!I458</f>
        <v>0</v>
      </c>
      <c r="G144" s="39">
        <f>'AFORO-Boy.-Calle 69B'!J458</f>
        <v>0</v>
      </c>
    </row>
    <row r="145" spans="1:7" x14ac:dyDescent="0.25">
      <c r="A145" s="32">
        <f>'AFORO-Boy.-Calle 69B'!C459</f>
        <v>1030</v>
      </c>
      <c r="B145" s="32">
        <f>'AFORO-Boy.-Calle 69B'!D459</f>
        <v>1045</v>
      </c>
      <c r="C145" s="33">
        <f>'AFORO-Boy.-Calle 69B'!F459</f>
        <v>6</v>
      </c>
      <c r="D145" s="39">
        <f>'AFORO-Boy.-Calle 69B'!G459</f>
        <v>0</v>
      </c>
      <c r="E145" s="39">
        <f>'AFORO-Boy.-Calle 69B'!H459</f>
        <v>0</v>
      </c>
      <c r="F145" s="39">
        <f>'AFORO-Boy.-Calle 69B'!I459</f>
        <v>0</v>
      </c>
      <c r="G145" s="39">
        <f>'AFORO-Boy.-Calle 69B'!J459</f>
        <v>0</v>
      </c>
    </row>
    <row r="146" spans="1:7" x14ac:dyDescent="0.25">
      <c r="A146" s="32">
        <f>'AFORO-Boy.-Calle 69B'!C460</f>
        <v>1045</v>
      </c>
      <c r="B146" s="32">
        <f>'AFORO-Boy.-Calle 69B'!D460</f>
        <v>1100</v>
      </c>
      <c r="C146" s="33">
        <f>'AFORO-Boy.-Calle 69B'!F460</f>
        <v>6</v>
      </c>
      <c r="D146" s="39">
        <f>'AFORO-Boy.-Calle 69B'!G460</f>
        <v>0</v>
      </c>
      <c r="E146" s="39">
        <f>'AFORO-Boy.-Calle 69B'!H460</f>
        <v>0</v>
      </c>
      <c r="F146" s="39">
        <f>'AFORO-Boy.-Calle 69B'!I460</f>
        <v>0</v>
      </c>
      <c r="G146" s="39">
        <f>'AFORO-Boy.-Calle 69B'!J460</f>
        <v>0</v>
      </c>
    </row>
    <row r="147" spans="1:7" x14ac:dyDescent="0.25">
      <c r="A147" s="32">
        <f>'AFORO-Boy.-Calle 69B'!C461</f>
        <v>1100</v>
      </c>
      <c r="B147" s="32">
        <f>'AFORO-Boy.-Calle 69B'!D461</f>
        <v>1115</v>
      </c>
      <c r="C147" s="33">
        <f>'AFORO-Boy.-Calle 69B'!F461</f>
        <v>6</v>
      </c>
      <c r="D147" s="39">
        <f>'AFORO-Boy.-Calle 69B'!G461</f>
        <v>0</v>
      </c>
      <c r="E147" s="39">
        <f>'AFORO-Boy.-Calle 69B'!H461</f>
        <v>0</v>
      </c>
      <c r="F147" s="39">
        <f>'AFORO-Boy.-Calle 69B'!I461</f>
        <v>0</v>
      </c>
      <c r="G147" s="39">
        <f>'AFORO-Boy.-Calle 69B'!J461</f>
        <v>0</v>
      </c>
    </row>
    <row r="148" spans="1:7" x14ac:dyDescent="0.25">
      <c r="A148" s="32">
        <f>'AFORO-Boy.-Calle 69B'!C462</f>
        <v>1115</v>
      </c>
      <c r="B148" s="32">
        <f>'AFORO-Boy.-Calle 69B'!D462</f>
        <v>1130</v>
      </c>
      <c r="C148" s="33">
        <f>'AFORO-Boy.-Calle 69B'!F462</f>
        <v>6</v>
      </c>
      <c r="D148" s="39">
        <f>'AFORO-Boy.-Calle 69B'!G462</f>
        <v>0</v>
      </c>
      <c r="E148" s="39">
        <f>'AFORO-Boy.-Calle 69B'!H462</f>
        <v>0</v>
      </c>
      <c r="F148" s="39">
        <f>'AFORO-Boy.-Calle 69B'!I462</f>
        <v>0</v>
      </c>
      <c r="G148" s="39">
        <f>'AFORO-Boy.-Calle 69B'!J462</f>
        <v>0</v>
      </c>
    </row>
    <row r="149" spans="1:7" x14ac:dyDescent="0.25">
      <c r="A149" s="32">
        <f>'AFORO-Boy.-Calle 69B'!C463</f>
        <v>1130</v>
      </c>
      <c r="B149" s="32">
        <f>'AFORO-Boy.-Calle 69B'!D463</f>
        <v>1145</v>
      </c>
      <c r="C149" s="33">
        <f>'AFORO-Boy.-Calle 69B'!F463</f>
        <v>6</v>
      </c>
      <c r="D149" s="39">
        <f>'AFORO-Boy.-Calle 69B'!G463</f>
        <v>0</v>
      </c>
      <c r="E149" s="39">
        <f>'AFORO-Boy.-Calle 69B'!H463</f>
        <v>0</v>
      </c>
      <c r="F149" s="39">
        <f>'AFORO-Boy.-Calle 69B'!I463</f>
        <v>0</v>
      </c>
      <c r="G149" s="39">
        <f>'AFORO-Boy.-Calle 69B'!J463</f>
        <v>0</v>
      </c>
    </row>
    <row r="150" spans="1:7" x14ac:dyDescent="0.25">
      <c r="A150" s="32">
        <f>'AFORO-Boy.-Calle 69B'!C464</f>
        <v>1145</v>
      </c>
      <c r="B150" s="32">
        <f>'AFORO-Boy.-Calle 69B'!D464</f>
        <v>1200</v>
      </c>
      <c r="C150" s="33">
        <f>'AFORO-Boy.-Calle 69B'!F464</f>
        <v>6</v>
      </c>
      <c r="D150" s="39">
        <f>'AFORO-Boy.-Calle 69B'!G464</f>
        <v>0</v>
      </c>
      <c r="E150" s="39">
        <f>'AFORO-Boy.-Calle 69B'!H464</f>
        <v>0</v>
      </c>
      <c r="F150" s="39">
        <f>'AFORO-Boy.-Calle 69B'!I464</f>
        <v>0</v>
      </c>
      <c r="G150" s="39">
        <f>'AFORO-Boy.-Calle 69B'!J464</f>
        <v>0</v>
      </c>
    </row>
    <row r="151" spans="1:7" x14ac:dyDescent="0.25">
      <c r="A151" s="32">
        <f>'AFORO-Boy.-Calle 69B'!C465</f>
        <v>1200</v>
      </c>
      <c r="B151" s="32">
        <f>'AFORO-Boy.-Calle 69B'!D465</f>
        <v>1215</v>
      </c>
      <c r="C151" s="33">
        <f>'AFORO-Boy.-Calle 69B'!F465</f>
        <v>6</v>
      </c>
      <c r="D151" s="39">
        <f>'AFORO-Boy.-Calle 69B'!G465</f>
        <v>0</v>
      </c>
      <c r="E151" s="39">
        <f>'AFORO-Boy.-Calle 69B'!H465</f>
        <v>0</v>
      </c>
      <c r="F151" s="39">
        <f>'AFORO-Boy.-Calle 69B'!I465</f>
        <v>0</v>
      </c>
      <c r="G151" s="39">
        <f>'AFORO-Boy.-Calle 69B'!J465</f>
        <v>0</v>
      </c>
    </row>
    <row r="152" spans="1:7" x14ac:dyDescent="0.25">
      <c r="A152" s="32">
        <f>'AFORO-Boy.-Calle 69B'!C466</f>
        <v>1215</v>
      </c>
      <c r="B152" s="32">
        <f>'AFORO-Boy.-Calle 69B'!D466</f>
        <v>1230</v>
      </c>
      <c r="C152" s="33">
        <f>'AFORO-Boy.-Calle 69B'!F466</f>
        <v>6</v>
      </c>
      <c r="D152" s="39">
        <f>'AFORO-Boy.-Calle 69B'!G466</f>
        <v>0</v>
      </c>
      <c r="E152" s="39">
        <f>'AFORO-Boy.-Calle 69B'!H466</f>
        <v>0</v>
      </c>
      <c r="F152" s="39">
        <f>'AFORO-Boy.-Calle 69B'!I466</f>
        <v>0</v>
      </c>
      <c r="G152" s="39">
        <f>'AFORO-Boy.-Calle 69B'!J466</f>
        <v>0</v>
      </c>
    </row>
    <row r="153" spans="1:7" x14ac:dyDescent="0.25">
      <c r="A153" s="32">
        <f>'AFORO-Boy.-Calle 69B'!C467</f>
        <v>1230</v>
      </c>
      <c r="B153" s="32">
        <f>'AFORO-Boy.-Calle 69B'!D467</f>
        <v>1245</v>
      </c>
      <c r="C153" s="33">
        <f>'AFORO-Boy.-Calle 69B'!F467</f>
        <v>6</v>
      </c>
      <c r="D153" s="39">
        <f>'AFORO-Boy.-Calle 69B'!G467</f>
        <v>0</v>
      </c>
      <c r="E153" s="39">
        <f>'AFORO-Boy.-Calle 69B'!H467</f>
        <v>0</v>
      </c>
      <c r="F153" s="39">
        <f>'AFORO-Boy.-Calle 69B'!I467</f>
        <v>0</v>
      </c>
      <c r="G153" s="39">
        <f>'AFORO-Boy.-Calle 69B'!J467</f>
        <v>0</v>
      </c>
    </row>
    <row r="154" spans="1:7" x14ac:dyDescent="0.25">
      <c r="A154" s="32">
        <f>'AFORO-Boy.-Calle 69B'!C468</f>
        <v>1245</v>
      </c>
      <c r="B154" s="32">
        <f>'AFORO-Boy.-Calle 69B'!D468</f>
        <v>1300</v>
      </c>
      <c r="C154" s="33">
        <f>'AFORO-Boy.-Calle 69B'!F468</f>
        <v>6</v>
      </c>
      <c r="D154" s="39">
        <f>'AFORO-Boy.-Calle 69B'!G468</f>
        <v>0</v>
      </c>
      <c r="E154" s="39">
        <f>'AFORO-Boy.-Calle 69B'!H468</f>
        <v>0</v>
      </c>
      <c r="F154" s="39">
        <f>'AFORO-Boy.-Calle 69B'!I468</f>
        <v>0</v>
      </c>
      <c r="G154" s="39">
        <f>'AFORO-Boy.-Calle 69B'!J468</f>
        <v>0</v>
      </c>
    </row>
    <row r="155" spans="1:7" x14ac:dyDescent="0.25">
      <c r="A155" s="32">
        <f>'AFORO-Boy.-Calle 69B'!C469</f>
        <v>1300</v>
      </c>
      <c r="B155" s="32">
        <f>'AFORO-Boy.-Calle 69B'!D469</f>
        <v>1315</v>
      </c>
      <c r="C155" s="33">
        <f>'AFORO-Boy.-Calle 69B'!F469</f>
        <v>6</v>
      </c>
      <c r="D155" s="39">
        <f>'AFORO-Boy.-Calle 69B'!G469</f>
        <v>0</v>
      </c>
      <c r="E155" s="39">
        <f>'AFORO-Boy.-Calle 69B'!H469</f>
        <v>0</v>
      </c>
      <c r="F155" s="39">
        <f>'AFORO-Boy.-Calle 69B'!I469</f>
        <v>0</v>
      </c>
      <c r="G155" s="39">
        <f>'AFORO-Boy.-Calle 69B'!J469</f>
        <v>0</v>
      </c>
    </row>
    <row r="156" spans="1:7" x14ac:dyDescent="0.25">
      <c r="A156" s="32">
        <f>'AFORO-Boy.-Calle 69B'!C470</f>
        <v>1315</v>
      </c>
      <c r="B156" s="32">
        <f>'AFORO-Boy.-Calle 69B'!D470</f>
        <v>1330</v>
      </c>
      <c r="C156" s="33">
        <f>'AFORO-Boy.-Calle 69B'!F470</f>
        <v>6</v>
      </c>
      <c r="D156" s="39">
        <f>'AFORO-Boy.-Calle 69B'!G470</f>
        <v>0</v>
      </c>
      <c r="E156" s="39">
        <f>'AFORO-Boy.-Calle 69B'!H470</f>
        <v>0</v>
      </c>
      <c r="F156" s="39">
        <f>'AFORO-Boy.-Calle 69B'!I470</f>
        <v>0</v>
      </c>
      <c r="G156" s="39">
        <f>'AFORO-Boy.-Calle 69B'!J470</f>
        <v>0</v>
      </c>
    </row>
    <row r="157" spans="1:7" x14ac:dyDescent="0.25">
      <c r="A157" s="32">
        <f>'AFORO-Boy.-Calle 69B'!C471</f>
        <v>1330</v>
      </c>
      <c r="B157" s="32">
        <f>'AFORO-Boy.-Calle 69B'!D471</f>
        <v>1345</v>
      </c>
      <c r="C157" s="33">
        <f>'AFORO-Boy.-Calle 69B'!F471</f>
        <v>6</v>
      </c>
      <c r="D157" s="39">
        <f>'AFORO-Boy.-Calle 69B'!G471</f>
        <v>0</v>
      </c>
      <c r="E157" s="39">
        <f>'AFORO-Boy.-Calle 69B'!H471</f>
        <v>0</v>
      </c>
      <c r="F157" s="39">
        <f>'AFORO-Boy.-Calle 69B'!I471</f>
        <v>0</v>
      </c>
      <c r="G157" s="39">
        <f>'AFORO-Boy.-Calle 69B'!J471</f>
        <v>0</v>
      </c>
    </row>
    <row r="158" spans="1:7" x14ac:dyDescent="0.25">
      <c r="A158" s="32">
        <f>'AFORO-Boy.-Calle 69B'!C472</f>
        <v>1345</v>
      </c>
      <c r="B158" s="32">
        <f>'AFORO-Boy.-Calle 69B'!D472</f>
        <v>1400</v>
      </c>
      <c r="C158" s="33">
        <f>'AFORO-Boy.-Calle 69B'!F472</f>
        <v>6</v>
      </c>
      <c r="D158" s="39">
        <f>'AFORO-Boy.-Calle 69B'!G472</f>
        <v>0</v>
      </c>
      <c r="E158" s="39">
        <f>'AFORO-Boy.-Calle 69B'!H472</f>
        <v>0</v>
      </c>
      <c r="F158" s="39">
        <f>'AFORO-Boy.-Calle 69B'!I472</f>
        <v>0</v>
      </c>
      <c r="G158" s="39">
        <f>'AFORO-Boy.-Calle 69B'!J472</f>
        <v>0</v>
      </c>
    </row>
    <row r="159" spans="1:7" x14ac:dyDescent="0.25">
      <c r="A159" s="32">
        <f>'AFORO-Boy.-Calle 69B'!C473</f>
        <v>1400</v>
      </c>
      <c r="B159" s="32">
        <f>'AFORO-Boy.-Calle 69B'!D473</f>
        <v>1415</v>
      </c>
      <c r="C159" s="33">
        <f>'AFORO-Boy.-Calle 69B'!F473</f>
        <v>6</v>
      </c>
      <c r="D159" s="39">
        <f>'AFORO-Boy.-Calle 69B'!G473</f>
        <v>0</v>
      </c>
      <c r="E159" s="39">
        <f>'AFORO-Boy.-Calle 69B'!H473</f>
        <v>0</v>
      </c>
      <c r="F159" s="39">
        <f>'AFORO-Boy.-Calle 69B'!I473</f>
        <v>0</v>
      </c>
      <c r="G159" s="39">
        <f>'AFORO-Boy.-Calle 69B'!J473</f>
        <v>0</v>
      </c>
    </row>
    <row r="160" spans="1:7" x14ac:dyDescent="0.25">
      <c r="A160" s="32">
        <f>'AFORO-Boy.-Calle 69B'!C474</f>
        <v>1415</v>
      </c>
      <c r="B160" s="32">
        <f>'AFORO-Boy.-Calle 69B'!D474</f>
        <v>1430</v>
      </c>
      <c r="C160" s="33">
        <f>'AFORO-Boy.-Calle 69B'!F474</f>
        <v>6</v>
      </c>
      <c r="D160" s="39">
        <f>'AFORO-Boy.-Calle 69B'!G474</f>
        <v>0</v>
      </c>
      <c r="E160" s="39">
        <f>'AFORO-Boy.-Calle 69B'!H474</f>
        <v>0</v>
      </c>
      <c r="F160" s="39">
        <f>'AFORO-Boy.-Calle 69B'!I474</f>
        <v>0</v>
      </c>
      <c r="G160" s="39">
        <f>'AFORO-Boy.-Calle 69B'!J474</f>
        <v>0</v>
      </c>
    </row>
    <row r="161" spans="1:7" x14ac:dyDescent="0.25">
      <c r="A161" s="32">
        <f>'AFORO-Boy.-Calle 69B'!C475</f>
        <v>1430</v>
      </c>
      <c r="B161" s="32">
        <f>'AFORO-Boy.-Calle 69B'!D475</f>
        <v>1445</v>
      </c>
      <c r="C161" s="33">
        <f>'AFORO-Boy.-Calle 69B'!F475</f>
        <v>6</v>
      </c>
      <c r="D161" s="39">
        <f>'AFORO-Boy.-Calle 69B'!G475</f>
        <v>0</v>
      </c>
      <c r="E161" s="39">
        <f>'AFORO-Boy.-Calle 69B'!H475</f>
        <v>0</v>
      </c>
      <c r="F161" s="39">
        <f>'AFORO-Boy.-Calle 69B'!I475</f>
        <v>0</v>
      </c>
      <c r="G161" s="39">
        <f>'AFORO-Boy.-Calle 69B'!J475</f>
        <v>0</v>
      </c>
    </row>
    <row r="162" spans="1:7" x14ac:dyDescent="0.25">
      <c r="A162" s="32">
        <f>'AFORO-Boy.-Calle 69B'!C476</f>
        <v>1445</v>
      </c>
      <c r="B162" s="32">
        <f>'AFORO-Boy.-Calle 69B'!D476</f>
        <v>1500</v>
      </c>
      <c r="C162" s="33">
        <f>'AFORO-Boy.-Calle 69B'!F476</f>
        <v>6</v>
      </c>
      <c r="D162" s="39">
        <f>'AFORO-Boy.-Calle 69B'!G476</f>
        <v>0</v>
      </c>
      <c r="E162" s="39">
        <f>'AFORO-Boy.-Calle 69B'!H476</f>
        <v>0</v>
      </c>
      <c r="F162" s="39">
        <f>'AFORO-Boy.-Calle 69B'!I476</f>
        <v>0</v>
      </c>
      <c r="G162" s="39">
        <f>'AFORO-Boy.-Calle 69B'!J476</f>
        <v>0</v>
      </c>
    </row>
    <row r="163" spans="1:7" x14ac:dyDescent="0.25">
      <c r="A163" s="32">
        <f>'AFORO-Boy.-Calle 69B'!C477</f>
        <v>1500</v>
      </c>
      <c r="B163" s="32">
        <f>'AFORO-Boy.-Calle 69B'!D477</f>
        <v>1515</v>
      </c>
      <c r="C163" s="33">
        <f>'AFORO-Boy.-Calle 69B'!F477</f>
        <v>6</v>
      </c>
      <c r="D163" s="39">
        <f>'AFORO-Boy.-Calle 69B'!G477</f>
        <v>0</v>
      </c>
      <c r="E163" s="39">
        <f>'AFORO-Boy.-Calle 69B'!H477</f>
        <v>0</v>
      </c>
      <c r="F163" s="39">
        <f>'AFORO-Boy.-Calle 69B'!I477</f>
        <v>0</v>
      </c>
      <c r="G163" s="39">
        <f>'AFORO-Boy.-Calle 69B'!J477</f>
        <v>0</v>
      </c>
    </row>
    <row r="164" spans="1:7" x14ac:dyDescent="0.25">
      <c r="A164" s="32">
        <f>'AFORO-Boy.-Calle 69B'!C478</f>
        <v>1515</v>
      </c>
      <c r="B164" s="32">
        <f>'AFORO-Boy.-Calle 69B'!D478</f>
        <v>1530</v>
      </c>
      <c r="C164" s="33">
        <f>'AFORO-Boy.-Calle 69B'!F478</f>
        <v>6</v>
      </c>
      <c r="D164" s="39">
        <f>'AFORO-Boy.-Calle 69B'!G478</f>
        <v>0</v>
      </c>
      <c r="E164" s="39">
        <f>'AFORO-Boy.-Calle 69B'!H478</f>
        <v>0</v>
      </c>
      <c r="F164" s="39">
        <f>'AFORO-Boy.-Calle 69B'!I478</f>
        <v>0</v>
      </c>
      <c r="G164" s="39">
        <f>'AFORO-Boy.-Calle 69B'!J478</f>
        <v>0</v>
      </c>
    </row>
    <row r="165" spans="1:7" x14ac:dyDescent="0.25">
      <c r="A165" s="32">
        <f>'AFORO-Boy.-Calle 69B'!C479</f>
        <v>1530</v>
      </c>
      <c r="B165" s="32">
        <f>'AFORO-Boy.-Calle 69B'!D479</f>
        <v>1545</v>
      </c>
      <c r="C165" s="33">
        <f>'AFORO-Boy.-Calle 69B'!F479</f>
        <v>6</v>
      </c>
      <c r="D165" s="39">
        <f>'AFORO-Boy.-Calle 69B'!G479</f>
        <v>0</v>
      </c>
      <c r="E165" s="39">
        <f>'AFORO-Boy.-Calle 69B'!H479</f>
        <v>0</v>
      </c>
      <c r="F165" s="39">
        <f>'AFORO-Boy.-Calle 69B'!I479</f>
        <v>0</v>
      </c>
      <c r="G165" s="39">
        <f>'AFORO-Boy.-Calle 69B'!J479</f>
        <v>0</v>
      </c>
    </row>
    <row r="166" spans="1:7" x14ac:dyDescent="0.25">
      <c r="A166" s="32">
        <f>'AFORO-Boy.-Calle 69B'!C480</f>
        <v>1545</v>
      </c>
      <c r="B166" s="32">
        <f>'AFORO-Boy.-Calle 69B'!D480</f>
        <v>1600</v>
      </c>
      <c r="C166" s="33">
        <f>'AFORO-Boy.-Calle 69B'!F480</f>
        <v>6</v>
      </c>
      <c r="D166" s="39">
        <f>'AFORO-Boy.-Calle 69B'!G480</f>
        <v>0</v>
      </c>
      <c r="E166" s="39">
        <f>'AFORO-Boy.-Calle 69B'!H480</f>
        <v>0</v>
      </c>
      <c r="F166" s="39">
        <f>'AFORO-Boy.-Calle 69B'!I480</f>
        <v>0</v>
      </c>
      <c r="G166" s="39">
        <f>'AFORO-Boy.-Calle 69B'!J480</f>
        <v>0</v>
      </c>
    </row>
    <row r="167" spans="1:7" x14ac:dyDescent="0.25">
      <c r="A167" s="32">
        <f>'AFORO-Boy.-Calle 69B'!C481</f>
        <v>1600</v>
      </c>
      <c r="B167" s="32">
        <f>'AFORO-Boy.-Calle 69B'!D481</f>
        <v>1615</v>
      </c>
      <c r="C167" s="33">
        <f>'AFORO-Boy.-Calle 69B'!F481</f>
        <v>6</v>
      </c>
      <c r="D167" s="39">
        <f>'AFORO-Boy.-Calle 69B'!G481</f>
        <v>0</v>
      </c>
      <c r="E167" s="39">
        <f>'AFORO-Boy.-Calle 69B'!H481</f>
        <v>0</v>
      </c>
      <c r="F167" s="39">
        <f>'AFORO-Boy.-Calle 69B'!I481</f>
        <v>0</v>
      </c>
      <c r="G167" s="39">
        <f>'AFORO-Boy.-Calle 69B'!J481</f>
        <v>0</v>
      </c>
    </row>
    <row r="168" spans="1:7" x14ac:dyDescent="0.25">
      <c r="A168" s="32">
        <f>'AFORO-Boy.-Calle 69B'!C482</f>
        <v>1615</v>
      </c>
      <c r="B168" s="32">
        <f>'AFORO-Boy.-Calle 69B'!D482</f>
        <v>1630</v>
      </c>
      <c r="C168" s="33">
        <f>'AFORO-Boy.-Calle 69B'!F482</f>
        <v>6</v>
      </c>
      <c r="D168" s="39">
        <f>'AFORO-Boy.-Calle 69B'!G482</f>
        <v>0</v>
      </c>
      <c r="E168" s="39">
        <f>'AFORO-Boy.-Calle 69B'!H482</f>
        <v>0</v>
      </c>
      <c r="F168" s="39">
        <f>'AFORO-Boy.-Calle 69B'!I482</f>
        <v>0</v>
      </c>
      <c r="G168" s="39">
        <f>'AFORO-Boy.-Calle 69B'!J482</f>
        <v>0</v>
      </c>
    </row>
    <row r="169" spans="1:7" x14ac:dyDescent="0.25">
      <c r="A169" s="32">
        <f>'AFORO-Boy.-Calle 69B'!C483</f>
        <v>1630</v>
      </c>
      <c r="B169" s="32">
        <f>'AFORO-Boy.-Calle 69B'!D483</f>
        <v>1645</v>
      </c>
      <c r="C169" s="33">
        <f>'AFORO-Boy.-Calle 69B'!F483</f>
        <v>6</v>
      </c>
      <c r="D169" s="39">
        <f>'AFORO-Boy.-Calle 69B'!G483</f>
        <v>0</v>
      </c>
      <c r="E169" s="39">
        <f>'AFORO-Boy.-Calle 69B'!H483</f>
        <v>0</v>
      </c>
      <c r="F169" s="39">
        <f>'AFORO-Boy.-Calle 69B'!I483</f>
        <v>0</v>
      </c>
      <c r="G169" s="39">
        <f>'AFORO-Boy.-Calle 69B'!J483</f>
        <v>0</v>
      </c>
    </row>
    <row r="170" spans="1:7" x14ac:dyDescent="0.25">
      <c r="A170" s="32">
        <f>'AFORO-Boy.-Calle 69B'!C484</f>
        <v>1645</v>
      </c>
      <c r="B170" s="32">
        <f>'AFORO-Boy.-Calle 69B'!D484</f>
        <v>1700</v>
      </c>
      <c r="C170" s="33">
        <f>'AFORO-Boy.-Calle 69B'!F484</f>
        <v>6</v>
      </c>
      <c r="D170" s="39">
        <f>'AFORO-Boy.-Calle 69B'!G484</f>
        <v>0</v>
      </c>
      <c r="E170" s="39">
        <f>'AFORO-Boy.-Calle 69B'!H484</f>
        <v>0</v>
      </c>
      <c r="F170" s="39">
        <f>'AFORO-Boy.-Calle 69B'!I484</f>
        <v>0</v>
      </c>
      <c r="G170" s="39">
        <f>'AFORO-Boy.-Calle 69B'!J484</f>
        <v>0</v>
      </c>
    </row>
    <row r="171" spans="1:7" x14ac:dyDescent="0.25">
      <c r="A171" s="32">
        <f>'AFORO-Boy.-Calle 69B'!C485</f>
        <v>1700</v>
      </c>
      <c r="B171" s="32">
        <f>'AFORO-Boy.-Calle 69B'!D485</f>
        <v>1715</v>
      </c>
      <c r="C171" s="33">
        <f>'AFORO-Boy.-Calle 69B'!F485</f>
        <v>6</v>
      </c>
      <c r="D171" s="39">
        <f>'AFORO-Boy.-Calle 69B'!G485</f>
        <v>0</v>
      </c>
      <c r="E171" s="39">
        <f>'AFORO-Boy.-Calle 69B'!H485</f>
        <v>0</v>
      </c>
      <c r="F171" s="39">
        <f>'AFORO-Boy.-Calle 69B'!I485</f>
        <v>0</v>
      </c>
      <c r="G171" s="39">
        <f>'AFORO-Boy.-Calle 69B'!J485</f>
        <v>0</v>
      </c>
    </row>
    <row r="172" spans="1:7" x14ac:dyDescent="0.25">
      <c r="A172" s="32">
        <f>'AFORO-Boy.-Calle 69B'!C486</f>
        <v>1715</v>
      </c>
      <c r="B172" s="32">
        <f>'AFORO-Boy.-Calle 69B'!D486</f>
        <v>1730</v>
      </c>
      <c r="C172" s="33">
        <f>'AFORO-Boy.-Calle 69B'!F486</f>
        <v>6</v>
      </c>
      <c r="D172" s="39">
        <f>'AFORO-Boy.-Calle 69B'!G486</f>
        <v>0</v>
      </c>
      <c r="E172" s="39">
        <f>'AFORO-Boy.-Calle 69B'!H486</f>
        <v>0</v>
      </c>
      <c r="F172" s="39">
        <f>'AFORO-Boy.-Calle 69B'!I486</f>
        <v>0</v>
      </c>
      <c r="G172" s="39">
        <f>'AFORO-Boy.-Calle 69B'!J486</f>
        <v>0</v>
      </c>
    </row>
    <row r="173" spans="1:7" x14ac:dyDescent="0.25">
      <c r="A173" s="32">
        <f>'AFORO-Boy.-Calle 69B'!C487</f>
        <v>1730</v>
      </c>
      <c r="B173" s="32">
        <f>'AFORO-Boy.-Calle 69B'!D487</f>
        <v>1745</v>
      </c>
      <c r="C173" s="33">
        <f>'AFORO-Boy.-Calle 69B'!F487</f>
        <v>6</v>
      </c>
      <c r="D173" s="39">
        <f>'AFORO-Boy.-Calle 69B'!G487</f>
        <v>0</v>
      </c>
      <c r="E173" s="39">
        <f>'AFORO-Boy.-Calle 69B'!H487</f>
        <v>0</v>
      </c>
      <c r="F173" s="39">
        <f>'AFORO-Boy.-Calle 69B'!I487</f>
        <v>0</v>
      </c>
      <c r="G173" s="39">
        <f>'AFORO-Boy.-Calle 69B'!J487</f>
        <v>0</v>
      </c>
    </row>
    <row r="174" spans="1:7" x14ac:dyDescent="0.25">
      <c r="A174" s="32">
        <f>'AFORO-Boy.-Calle 69B'!C488</f>
        <v>1745</v>
      </c>
      <c r="B174" s="32">
        <f>'AFORO-Boy.-Calle 69B'!D488</f>
        <v>1800</v>
      </c>
      <c r="C174" s="33">
        <f>'AFORO-Boy.-Calle 69B'!F488</f>
        <v>6</v>
      </c>
      <c r="D174" s="39">
        <f>'AFORO-Boy.-Calle 69B'!G488</f>
        <v>0</v>
      </c>
      <c r="E174" s="39">
        <f>'AFORO-Boy.-Calle 69B'!H488</f>
        <v>0</v>
      </c>
      <c r="F174" s="39">
        <f>'AFORO-Boy.-Calle 69B'!I488</f>
        <v>0</v>
      </c>
      <c r="G174" s="39">
        <f>'AFORO-Boy.-Calle 69B'!J488</f>
        <v>0</v>
      </c>
    </row>
    <row r="175" spans="1:7" x14ac:dyDescent="0.25">
      <c r="A175" s="32">
        <f>'AFORO-Boy.-Calle 69B'!C489</f>
        <v>1800</v>
      </c>
      <c r="B175" s="32">
        <f>'AFORO-Boy.-Calle 69B'!D489</f>
        <v>1815</v>
      </c>
      <c r="C175" s="33">
        <f>'AFORO-Boy.-Calle 69B'!F489</f>
        <v>6</v>
      </c>
      <c r="D175" s="39">
        <f>'AFORO-Boy.-Calle 69B'!G489</f>
        <v>0</v>
      </c>
      <c r="E175" s="39">
        <f>'AFORO-Boy.-Calle 69B'!H489</f>
        <v>0</v>
      </c>
      <c r="F175" s="39">
        <f>'AFORO-Boy.-Calle 69B'!I489</f>
        <v>0</v>
      </c>
      <c r="G175" s="39">
        <f>'AFORO-Boy.-Calle 69B'!J489</f>
        <v>0</v>
      </c>
    </row>
    <row r="176" spans="1:7" x14ac:dyDescent="0.25">
      <c r="A176" s="32">
        <f>'AFORO-Boy.-Calle 69B'!C490</f>
        <v>1815</v>
      </c>
      <c r="B176" s="32">
        <f>'AFORO-Boy.-Calle 69B'!D490</f>
        <v>1830</v>
      </c>
      <c r="C176" s="33">
        <f>'AFORO-Boy.-Calle 69B'!F490</f>
        <v>6</v>
      </c>
      <c r="D176" s="39">
        <f>'AFORO-Boy.-Calle 69B'!G490</f>
        <v>0</v>
      </c>
      <c r="E176" s="39">
        <f>'AFORO-Boy.-Calle 69B'!H490</f>
        <v>0</v>
      </c>
      <c r="F176" s="39">
        <f>'AFORO-Boy.-Calle 69B'!I490</f>
        <v>0</v>
      </c>
      <c r="G176" s="39">
        <f>'AFORO-Boy.-Calle 69B'!J490</f>
        <v>0</v>
      </c>
    </row>
    <row r="177" spans="1:7" x14ac:dyDescent="0.25">
      <c r="A177" s="32">
        <f>'AFORO-Boy.-Calle 69B'!C491</f>
        <v>1830</v>
      </c>
      <c r="B177" s="32">
        <f>'AFORO-Boy.-Calle 69B'!D491</f>
        <v>1845</v>
      </c>
      <c r="C177" s="33">
        <f>'AFORO-Boy.-Calle 69B'!F491</f>
        <v>6</v>
      </c>
      <c r="D177" s="39">
        <f>'AFORO-Boy.-Calle 69B'!G491</f>
        <v>0</v>
      </c>
      <c r="E177" s="39">
        <f>'AFORO-Boy.-Calle 69B'!H491</f>
        <v>0</v>
      </c>
      <c r="F177" s="39">
        <f>'AFORO-Boy.-Calle 69B'!I491</f>
        <v>0</v>
      </c>
      <c r="G177" s="39">
        <f>'AFORO-Boy.-Calle 69B'!J491</f>
        <v>0</v>
      </c>
    </row>
    <row r="178" spans="1:7" x14ac:dyDescent="0.25">
      <c r="A178" s="32">
        <f>'AFORO-Boy.-Calle 69B'!C492</f>
        <v>1845</v>
      </c>
      <c r="B178" s="32">
        <f>'AFORO-Boy.-Calle 69B'!D492</f>
        <v>1900</v>
      </c>
      <c r="C178" s="33">
        <f>'AFORO-Boy.-Calle 69B'!F492</f>
        <v>6</v>
      </c>
      <c r="D178" s="39">
        <f>'AFORO-Boy.-Calle 69B'!G492</f>
        <v>0</v>
      </c>
      <c r="E178" s="39">
        <f>'AFORO-Boy.-Calle 69B'!H492</f>
        <v>0</v>
      </c>
      <c r="F178" s="39">
        <f>'AFORO-Boy.-Calle 69B'!I492</f>
        <v>0</v>
      </c>
      <c r="G178" s="39">
        <f>'AFORO-Boy.-Calle 69B'!J492</f>
        <v>0</v>
      </c>
    </row>
    <row r="179" spans="1:7" x14ac:dyDescent="0.25">
      <c r="A179" s="32">
        <f>'AFORO-Boy.-Calle 69B'!C493</f>
        <v>1900</v>
      </c>
      <c r="B179" s="32">
        <f>'AFORO-Boy.-Calle 69B'!D493</f>
        <v>1915</v>
      </c>
      <c r="C179" s="33">
        <f>'AFORO-Boy.-Calle 69B'!F493</f>
        <v>6</v>
      </c>
      <c r="D179" s="39">
        <f>'AFORO-Boy.-Calle 69B'!G493</f>
        <v>0</v>
      </c>
      <c r="E179" s="39">
        <f>'AFORO-Boy.-Calle 69B'!H493</f>
        <v>0</v>
      </c>
      <c r="F179" s="39">
        <f>'AFORO-Boy.-Calle 69B'!I493</f>
        <v>0</v>
      </c>
      <c r="G179" s="39">
        <f>'AFORO-Boy.-Calle 69B'!J493</f>
        <v>0</v>
      </c>
    </row>
    <row r="180" spans="1:7" x14ac:dyDescent="0.25">
      <c r="A180" s="32">
        <f>'AFORO-Boy.-Calle 69B'!C494</f>
        <v>1915</v>
      </c>
      <c r="B180" s="32">
        <f>'AFORO-Boy.-Calle 69B'!D494</f>
        <v>1930</v>
      </c>
      <c r="C180" s="33">
        <f>'AFORO-Boy.-Calle 69B'!F494</f>
        <v>6</v>
      </c>
      <c r="D180" s="39">
        <f>'AFORO-Boy.-Calle 69B'!G494</f>
        <v>0</v>
      </c>
      <c r="E180" s="39">
        <f>'AFORO-Boy.-Calle 69B'!H494</f>
        <v>0</v>
      </c>
      <c r="F180" s="39">
        <f>'AFORO-Boy.-Calle 69B'!I494</f>
        <v>0</v>
      </c>
      <c r="G180" s="39">
        <f>'AFORO-Boy.-Calle 69B'!J494</f>
        <v>0</v>
      </c>
    </row>
    <row r="181" spans="1:7" x14ac:dyDescent="0.25">
      <c r="A181" s="32">
        <f>'AFORO-Boy.-Calle 69B'!C495</f>
        <v>1930</v>
      </c>
      <c r="B181" s="32">
        <f>'AFORO-Boy.-Calle 69B'!D495</f>
        <v>1945</v>
      </c>
      <c r="C181" s="33">
        <f>'AFORO-Boy.-Calle 69B'!F495</f>
        <v>6</v>
      </c>
      <c r="D181" s="39">
        <f>'AFORO-Boy.-Calle 69B'!G495</f>
        <v>0</v>
      </c>
      <c r="E181" s="39">
        <f>'AFORO-Boy.-Calle 69B'!H495</f>
        <v>0</v>
      </c>
      <c r="F181" s="39">
        <f>'AFORO-Boy.-Calle 69B'!I495</f>
        <v>0</v>
      </c>
      <c r="G181" s="39">
        <f>'AFORO-Boy.-Calle 69B'!J495</f>
        <v>0</v>
      </c>
    </row>
    <row r="182" spans="1:7" x14ac:dyDescent="0.25">
      <c r="A182" s="32">
        <f>'AFORO-Boy.-Calle 69B'!C496</f>
        <v>1945</v>
      </c>
      <c r="B182" s="32">
        <f>'AFORO-Boy.-Calle 69B'!D496</f>
        <v>2000</v>
      </c>
      <c r="C182" s="33">
        <f>'AFORO-Boy.-Calle 69B'!F496</f>
        <v>6</v>
      </c>
      <c r="D182" s="39">
        <f>'AFORO-Boy.-Calle 69B'!G496</f>
        <v>0</v>
      </c>
      <c r="E182" s="39">
        <f>'AFORO-Boy.-Calle 69B'!H496</f>
        <v>0</v>
      </c>
      <c r="F182" s="39">
        <f>'AFORO-Boy.-Calle 69B'!I496</f>
        <v>0</v>
      </c>
      <c r="G182" s="39">
        <f>'AFORO-Boy.-Calle 69B'!J496</f>
        <v>0</v>
      </c>
    </row>
    <row r="183" spans="1:7" x14ac:dyDescent="0.25">
      <c r="A183" s="32">
        <f>'AFORO-Boy.-Calle 69B'!C677</f>
        <v>500</v>
      </c>
      <c r="B183" s="32">
        <f>'AFORO-Boy.-Calle 69B'!D677</f>
        <v>515</v>
      </c>
      <c r="C183" s="33" t="str">
        <f>'AFORO-Boy.-Calle 69B'!F677</f>
        <v>9(2)</v>
      </c>
      <c r="D183" s="39">
        <f>'AFORO-Boy.-Calle 69B'!G677</f>
        <v>0</v>
      </c>
      <c r="E183" s="39">
        <f>'AFORO-Boy.-Calle 69B'!H677</f>
        <v>0</v>
      </c>
      <c r="F183" s="39">
        <f>'AFORO-Boy.-Calle 69B'!I677</f>
        <v>0</v>
      </c>
      <c r="G183" s="39">
        <f>'AFORO-Boy.-Calle 69B'!J677</f>
        <v>0</v>
      </c>
    </row>
    <row r="184" spans="1:7" x14ac:dyDescent="0.25">
      <c r="A184" s="32">
        <f>'AFORO-Boy.-Calle 69B'!C678</f>
        <v>515</v>
      </c>
      <c r="B184" s="32">
        <f>'AFORO-Boy.-Calle 69B'!D678</f>
        <v>530</v>
      </c>
      <c r="C184" s="33" t="str">
        <f>'AFORO-Boy.-Calle 69B'!F678</f>
        <v>9(2)</v>
      </c>
      <c r="D184" s="39">
        <f>'AFORO-Boy.-Calle 69B'!G678</f>
        <v>0</v>
      </c>
      <c r="E184" s="39">
        <f>'AFORO-Boy.-Calle 69B'!H678</f>
        <v>0</v>
      </c>
      <c r="F184" s="39">
        <f>'AFORO-Boy.-Calle 69B'!I678</f>
        <v>0</v>
      </c>
      <c r="G184" s="39">
        <f>'AFORO-Boy.-Calle 69B'!J678</f>
        <v>0</v>
      </c>
    </row>
    <row r="185" spans="1:7" x14ac:dyDescent="0.25">
      <c r="A185" s="32">
        <f>'AFORO-Boy.-Calle 69B'!C679</f>
        <v>530</v>
      </c>
      <c r="B185" s="32">
        <f>'AFORO-Boy.-Calle 69B'!D679</f>
        <v>545</v>
      </c>
      <c r="C185" s="33" t="str">
        <f>'AFORO-Boy.-Calle 69B'!F679</f>
        <v>9(2)</v>
      </c>
      <c r="D185" s="39">
        <f>'AFORO-Boy.-Calle 69B'!G679</f>
        <v>0</v>
      </c>
      <c r="E185" s="39">
        <f>'AFORO-Boy.-Calle 69B'!H679</f>
        <v>0</v>
      </c>
      <c r="F185" s="39">
        <f>'AFORO-Boy.-Calle 69B'!I679</f>
        <v>0</v>
      </c>
      <c r="G185" s="39">
        <f>'AFORO-Boy.-Calle 69B'!J679</f>
        <v>0</v>
      </c>
    </row>
    <row r="186" spans="1:7" x14ac:dyDescent="0.25">
      <c r="A186" s="32">
        <f>'AFORO-Boy.-Calle 69B'!C680</f>
        <v>545</v>
      </c>
      <c r="B186" s="32">
        <f>'AFORO-Boy.-Calle 69B'!D680</f>
        <v>600</v>
      </c>
      <c r="C186" s="33" t="str">
        <f>'AFORO-Boy.-Calle 69B'!F680</f>
        <v>9(2)</v>
      </c>
      <c r="D186" s="39">
        <f>'AFORO-Boy.-Calle 69B'!G680</f>
        <v>0</v>
      </c>
      <c r="E186" s="39">
        <f>'AFORO-Boy.-Calle 69B'!H680</f>
        <v>0</v>
      </c>
      <c r="F186" s="39">
        <f>'AFORO-Boy.-Calle 69B'!I680</f>
        <v>0</v>
      </c>
      <c r="G186" s="39">
        <f>'AFORO-Boy.-Calle 69B'!J680</f>
        <v>0</v>
      </c>
    </row>
    <row r="187" spans="1:7" x14ac:dyDescent="0.25">
      <c r="A187" s="32">
        <f>'AFORO-Boy.-Calle 69B'!C681</f>
        <v>600</v>
      </c>
      <c r="B187" s="32">
        <f>'AFORO-Boy.-Calle 69B'!D681</f>
        <v>615</v>
      </c>
      <c r="C187" s="33" t="str">
        <f>'AFORO-Boy.-Calle 69B'!F681</f>
        <v>9(2)</v>
      </c>
      <c r="D187" s="39">
        <f>'AFORO-Boy.-Calle 69B'!G681</f>
        <v>3</v>
      </c>
      <c r="E187" s="39">
        <f>'AFORO-Boy.-Calle 69B'!H681</f>
        <v>3</v>
      </c>
      <c r="F187" s="39">
        <f>'AFORO-Boy.-Calle 69B'!I681</f>
        <v>0</v>
      </c>
      <c r="G187" s="39">
        <f>'AFORO-Boy.-Calle 69B'!J681</f>
        <v>7</v>
      </c>
    </row>
    <row r="188" spans="1:7" x14ac:dyDescent="0.25">
      <c r="A188" s="32">
        <f>'AFORO-Boy.-Calle 69B'!C682</f>
        <v>615</v>
      </c>
      <c r="B188" s="32">
        <f>'AFORO-Boy.-Calle 69B'!D682</f>
        <v>630</v>
      </c>
      <c r="C188" s="33" t="str">
        <f>'AFORO-Boy.-Calle 69B'!F682</f>
        <v>9(2)</v>
      </c>
      <c r="D188" s="39">
        <f>'AFORO-Boy.-Calle 69B'!G682</f>
        <v>3</v>
      </c>
      <c r="E188" s="39">
        <f>'AFORO-Boy.-Calle 69B'!H682</f>
        <v>3</v>
      </c>
      <c r="F188" s="39">
        <f>'AFORO-Boy.-Calle 69B'!I682</f>
        <v>1</v>
      </c>
      <c r="G188" s="39">
        <f>'AFORO-Boy.-Calle 69B'!J682</f>
        <v>8</v>
      </c>
    </row>
    <row r="189" spans="1:7" x14ac:dyDescent="0.25">
      <c r="A189" s="32">
        <f>'AFORO-Boy.-Calle 69B'!C683</f>
        <v>630</v>
      </c>
      <c r="B189" s="32">
        <f>'AFORO-Boy.-Calle 69B'!D683</f>
        <v>645</v>
      </c>
      <c r="C189" s="33" t="str">
        <f>'AFORO-Boy.-Calle 69B'!F683</f>
        <v>9(2)</v>
      </c>
      <c r="D189" s="39">
        <f>'AFORO-Boy.-Calle 69B'!G683</f>
        <v>2</v>
      </c>
      <c r="E189" s="39">
        <f>'AFORO-Boy.-Calle 69B'!H683</f>
        <v>4</v>
      </c>
      <c r="F189" s="39">
        <f>'AFORO-Boy.-Calle 69B'!I683</f>
        <v>0</v>
      </c>
      <c r="G189" s="39">
        <f>'AFORO-Boy.-Calle 69B'!J683</f>
        <v>9</v>
      </c>
    </row>
    <row r="190" spans="1:7" x14ac:dyDescent="0.25">
      <c r="A190" s="32">
        <f>'AFORO-Boy.-Calle 69B'!C684</f>
        <v>645</v>
      </c>
      <c r="B190" s="32">
        <f>'AFORO-Boy.-Calle 69B'!D684</f>
        <v>700</v>
      </c>
      <c r="C190" s="33" t="str">
        <f>'AFORO-Boy.-Calle 69B'!F684</f>
        <v>9(2)</v>
      </c>
      <c r="D190" s="39">
        <f>'AFORO-Boy.-Calle 69B'!G684</f>
        <v>3</v>
      </c>
      <c r="E190" s="39">
        <f>'AFORO-Boy.-Calle 69B'!H684</f>
        <v>3</v>
      </c>
      <c r="F190" s="39">
        <f>'AFORO-Boy.-Calle 69B'!I684</f>
        <v>1</v>
      </c>
      <c r="G190" s="39">
        <f>'AFORO-Boy.-Calle 69B'!J684</f>
        <v>11</v>
      </c>
    </row>
    <row r="191" spans="1:7" x14ac:dyDescent="0.25">
      <c r="A191" s="32">
        <f>'AFORO-Boy.-Calle 69B'!C685</f>
        <v>700</v>
      </c>
      <c r="B191" s="32">
        <f>'AFORO-Boy.-Calle 69B'!D685</f>
        <v>715</v>
      </c>
      <c r="C191" s="33" t="str">
        <f>'AFORO-Boy.-Calle 69B'!F685</f>
        <v>9(2)</v>
      </c>
      <c r="D191" s="39">
        <f>'AFORO-Boy.-Calle 69B'!G685</f>
        <v>8</v>
      </c>
      <c r="E191" s="39">
        <f>'AFORO-Boy.-Calle 69B'!H685</f>
        <v>8</v>
      </c>
      <c r="F191" s="39">
        <f>'AFORO-Boy.-Calle 69B'!I685</f>
        <v>4</v>
      </c>
      <c r="G191" s="39">
        <f>'AFORO-Boy.-Calle 69B'!J685</f>
        <v>4</v>
      </c>
    </row>
    <row r="192" spans="1:7" x14ac:dyDescent="0.25">
      <c r="A192" s="32">
        <f>'AFORO-Boy.-Calle 69B'!C686</f>
        <v>715</v>
      </c>
      <c r="B192" s="32">
        <f>'AFORO-Boy.-Calle 69B'!D686</f>
        <v>730</v>
      </c>
      <c r="C192" s="33" t="str">
        <f>'AFORO-Boy.-Calle 69B'!F686</f>
        <v>9(2)</v>
      </c>
      <c r="D192" s="39">
        <f>'AFORO-Boy.-Calle 69B'!G686</f>
        <v>9</v>
      </c>
      <c r="E192" s="39">
        <f>'AFORO-Boy.-Calle 69B'!H686</f>
        <v>5</v>
      </c>
      <c r="F192" s="39">
        <f>'AFORO-Boy.-Calle 69B'!I686</f>
        <v>3</v>
      </c>
      <c r="G192" s="39">
        <f>'AFORO-Boy.-Calle 69B'!J686</f>
        <v>14</v>
      </c>
    </row>
    <row r="193" spans="1:7" x14ac:dyDescent="0.25">
      <c r="A193" s="32">
        <f>'AFORO-Boy.-Calle 69B'!C687</f>
        <v>730</v>
      </c>
      <c r="B193" s="32">
        <f>'AFORO-Boy.-Calle 69B'!D687</f>
        <v>745</v>
      </c>
      <c r="C193" s="33" t="str">
        <f>'AFORO-Boy.-Calle 69B'!F687</f>
        <v>9(2)</v>
      </c>
      <c r="D193" s="39">
        <f>'AFORO-Boy.-Calle 69B'!G687</f>
        <v>14</v>
      </c>
      <c r="E193" s="39">
        <f>'AFORO-Boy.-Calle 69B'!H687</f>
        <v>4</v>
      </c>
      <c r="F193" s="39">
        <f>'AFORO-Boy.-Calle 69B'!I687</f>
        <v>4</v>
      </c>
      <c r="G193" s="39">
        <f>'AFORO-Boy.-Calle 69B'!J687</f>
        <v>2</v>
      </c>
    </row>
    <row r="194" spans="1:7" x14ac:dyDescent="0.25">
      <c r="A194" s="32">
        <f>'AFORO-Boy.-Calle 69B'!C688</f>
        <v>745</v>
      </c>
      <c r="B194" s="32">
        <f>'AFORO-Boy.-Calle 69B'!D688</f>
        <v>800</v>
      </c>
      <c r="C194" s="33" t="str">
        <f>'AFORO-Boy.-Calle 69B'!F688</f>
        <v>9(2)</v>
      </c>
      <c r="D194" s="39">
        <f>'AFORO-Boy.-Calle 69B'!G688</f>
        <v>4</v>
      </c>
      <c r="E194" s="39">
        <f>'AFORO-Boy.-Calle 69B'!H688</f>
        <v>1</v>
      </c>
      <c r="F194" s="39">
        <f>'AFORO-Boy.-Calle 69B'!I688</f>
        <v>1</v>
      </c>
      <c r="G194" s="39">
        <f>'AFORO-Boy.-Calle 69B'!J688</f>
        <v>8</v>
      </c>
    </row>
    <row r="195" spans="1:7" x14ac:dyDescent="0.25">
      <c r="A195" s="32">
        <f>'AFORO-Boy.-Calle 69B'!C689</f>
        <v>800</v>
      </c>
      <c r="B195" s="32">
        <f>'AFORO-Boy.-Calle 69B'!D689</f>
        <v>815</v>
      </c>
      <c r="C195" s="33" t="str">
        <f>'AFORO-Boy.-Calle 69B'!F689</f>
        <v>9(2)</v>
      </c>
      <c r="D195" s="39">
        <f>'AFORO-Boy.-Calle 69B'!G689</f>
        <v>16</v>
      </c>
      <c r="E195" s="39">
        <f>'AFORO-Boy.-Calle 69B'!H689</f>
        <v>3</v>
      </c>
      <c r="F195" s="39">
        <f>'AFORO-Boy.-Calle 69B'!I689</f>
        <v>3</v>
      </c>
      <c r="G195" s="39">
        <f>'AFORO-Boy.-Calle 69B'!J689</f>
        <v>13</v>
      </c>
    </row>
    <row r="196" spans="1:7" x14ac:dyDescent="0.25">
      <c r="A196" s="32">
        <f>'AFORO-Boy.-Calle 69B'!C690</f>
        <v>815</v>
      </c>
      <c r="B196" s="32">
        <f>'AFORO-Boy.-Calle 69B'!D690</f>
        <v>830</v>
      </c>
      <c r="C196" s="33" t="str">
        <f>'AFORO-Boy.-Calle 69B'!F690</f>
        <v>9(2)</v>
      </c>
      <c r="D196" s="39">
        <f>'AFORO-Boy.-Calle 69B'!G690</f>
        <v>14</v>
      </c>
      <c r="E196" s="39">
        <f>'AFORO-Boy.-Calle 69B'!H690</f>
        <v>1</v>
      </c>
      <c r="F196" s="39">
        <f>'AFORO-Boy.-Calle 69B'!I690</f>
        <v>6</v>
      </c>
      <c r="G196" s="39">
        <f>'AFORO-Boy.-Calle 69B'!J690</f>
        <v>12</v>
      </c>
    </row>
    <row r="197" spans="1:7" x14ac:dyDescent="0.25">
      <c r="A197" s="32">
        <f>'AFORO-Boy.-Calle 69B'!C691</f>
        <v>830</v>
      </c>
      <c r="B197" s="32">
        <f>'AFORO-Boy.-Calle 69B'!D691</f>
        <v>845</v>
      </c>
      <c r="C197" s="33" t="str">
        <f>'AFORO-Boy.-Calle 69B'!F691</f>
        <v>9(2)</v>
      </c>
      <c r="D197" s="39">
        <f>'AFORO-Boy.-Calle 69B'!G691</f>
        <v>7</v>
      </c>
      <c r="E197" s="39">
        <f>'AFORO-Boy.-Calle 69B'!H691</f>
        <v>1</v>
      </c>
      <c r="F197" s="39">
        <f>'AFORO-Boy.-Calle 69B'!I691</f>
        <v>2</v>
      </c>
      <c r="G197" s="39">
        <f>'AFORO-Boy.-Calle 69B'!J691</f>
        <v>3</v>
      </c>
    </row>
    <row r="198" spans="1:7" x14ac:dyDescent="0.25">
      <c r="A198" s="32">
        <f>'AFORO-Boy.-Calle 69B'!C692</f>
        <v>845</v>
      </c>
      <c r="B198" s="32">
        <f>'AFORO-Boy.-Calle 69B'!D692</f>
        <v>900</v>
      </c>
      <c r="C198" s="33" t="str">
        <f>'AFORO-Boy.-Calle 69B'!F692</f>
        <v>9(2)</v>
      </c>
      <c r="D198" s="39">
        <f>'AFORO-Boy.-Calle 69B'!G692</f>
        <v>7</v>
      </c>
      <c r="E198" s="39">
        <f>'AFORO-Boy.-Calle 69B'!H692</f>
        <v>1</v>
      </c>
      <c r="F198" s="39">
        <f>'AFORO-Boy.-Calle 69B'!I692</f>
        <v>1</v>
      </c>
      <c r="G198" s="39">
        <f>'AFORO-Boy.-Calle 69B'!J692</f>
        <v>4</v>
      </c>
    </row>
    <row r="199" spans="1:7" x14ac:dyDescent="0.25">
      <c r="A199" s="32">
        <f>'AFORO-Boy.-Calle 69B'!C693</f>
        <v>900</v>
      </c>
      <c r="B199" s="32">
        <f>'AFORO-Boy.-Calle 69B'!D693</f>
        <v>915</v>
      </c>
      <c r="C199" s="33" t="str">
        <f>'AFORO-Boy.-Calle 69B'!F693</f>
        <v>9(2)</v>
      </c>
      <c r="D199" s="39">
        <f>'AFORO-Boy.-Calle 69B'!G693</f>
        <v>6</v>
      </c>
      <c r="E199" s="39">
        <f>'AFORO-Boy.-Calle 69B'!H693</f>
        <v>2</v>
      </c>
      <c r="F199" s="39">
        <f>'AFORO-Boy.-Calle 69B'!I693</f>
        <v>1</v>
      </c>
      <c r="G199" s="39">
        <f>'AFORO-Boy.-Calle 69B'!J693</f>
        <v>4</v>
      </c>
    </row>
    <row r="200" spans="1:7" x14ac:dyDescent="0.25">
      <c r="A200" s="32">
        <f>'AFORO-Boy.-Calle 69B'!C694</f>
        <v>915</v>
      </c>
      <c r="B200" s="32">
        <f>'AFORO-Boy.-Calle 69B'!D694</f>
        <v>930</v>
      </c>
      <c r="C200" s="33" t="str">
        <f>'AFORO-Boy.-Calle 69B'!F694</f>
        <v>9(2)</v>
      </c>
      <c r="D200" s="39">
        <f>'AFORO-Boy.-Calle 69B'!G694</f>
        <v>10</v>
      </c>
      <c r="E200" s="39">
        <f>'AFORO-Boy.-Calle 69B'!H694</f>
        <v>2</v>
      </c>
      <c r="F200" s="39">
        <f>'AFORO-Boy.-Calle 69B'!I694</f>
        <v>2</v>
      </c>
      <c r="G200" s="39">
        <f>'AFORO-Boy.-Calle 69B'!J694</f>
        <v>10</v>
      </c>
    </row>
    <row r="201" spans="1:7" x14ac:dyDescent="0.25">
      <c r="A201" s="32">
        <f>'AFORO-Boy.-Calle 69B'!C695</f>
        <v>930</v>
      </c>
      <c r="B201" s="32">
        <f>'AFORO-Boy.-Calle 69B'!D695</f>
        <v>945</v>
      </c>
      <c r="C201" s="33" t="str">
        <f>'AFORO-Boy.-Calle 69B'!F695</f>
        <v>9(2)</v>
      </c>
      <c r="D201" s="39">
        <f>'AFORO-Boy.-Calle 69B'!G695</f>
        <v>22</v>
      </c>
      <c r="E201" s="39">
        <f>'AFORO-Boy.-Calle 69B'!H695</f>
        <v>2</v>
      </c>
      <c r="F201" s="39">
        <f>'AFORO-Boy.-Calle 69B'!I695</f>
        <v>2</v>
      </c>
      <c r="G201" s="39">
        <f>'AFORO-Boy.-Calle 69B'!J695</f>
        <v>4</v>
      </c>
    </row>
    <row r="202" spans="1:7" x14ac:dyDescent="0.25">
      <c r="A202" s="32">
        <f>'AFORO-Boy.-Calle 69B'!C696</f>
        <v>945</v>
      </c>
      <c r="B202" s="32">
        <f>'AFORO-Boy.-Calle 69B'!D696</f>
        <v>1000</v>
      </c>
      <c r="C202" s="33" t="str">
        <f>'AFORO-Boy.-Calle 69B'!F696</f>
        <v>9(2)</v>
      </c>
      <c r="D202" s="39">
        <f>'AFORO-Boy.-Calle 69B'!G696</f>
        <v>5</v>
      </c>
      <c r="E202" s="39">
        <f>'AFORO-Boy.-Calle 69B'!H696</f>
        <v>1</v>
      </c>
      <c r="F202" s="39">
        <f>'AFORO-Boy.-Calle 69B'!I696</f>
        <v>2</v>
      </c>
      <c r="G202" s="39">
        <f>'AFORO-Boy.-Calle 69B'!J696</f>
        <v>2</v>
      </c>
    </row>
    <row r="203" spans="1:7" x14ac:dyDescent="0.25">
      <c r="A203" s="32">
        <f>'AFORO-Boy.-Calle 69B'!C697</f>
        <v>1000</v>
      </c>
      <c r="B203" s="32">
        <f>'AFORO-Boy.-Calle 69B'!D697</f>
        <v>1015</v>
      </c>
      <c r="C203" s="33" t="str">
        <f>'AFORO-Boy.-Calle 69B'!F697</f>
        <v>9(2)</v>
      </c>
      <c r="D203" s="39">
        <f>'AFORO-Boy.-Calle 69B'!G697</f>
        <v>10</v>
      </c>
      <c r="E203" s="39">
        <f>'AFORO-Boy.-Calle 69B'!H697</f>
        <v>2</v>
      </c>
      <c r="F203" s="39">
        <f>'AFORO-Boy.-Calle 69B'!I697</f>
        <v>3</v>
      </c>
      <c r="G203" s="39">
        <f>'AFORO-Boy.-Calle 69B'!J697</f>
        <v>8</v>
      </c>
    </row>
    <row r="204" spans="1:7" x14ac:dyDescent="0.25">
      <c r="A204" s="32">
        <f>'AFORO-Boy.-Calle 69B'!C698</f>
        <v>1015</v>
      </c>
      <c r="B204" s="32">
        <f>'AFORO-Boy.-Calle 69B'!D698</f>
        <v>1030</v>
      </c>
      <c r="C204" s="33" t="str">
        <f>'AFORO-Boy.-Calle 69B'!F698</f>
        <v>9(2)</v>
      </c>
      <c r="D204" s="39">
        <f>'AFORO-Boy.-Calle 69B'!G698</f>
        <v>10</v>
      </c>
      <c r="E204" s="39">
        <f>'AFORO-Boy.-Calle 69B'!H698</f>
        <v>2</v>
      </c>
      <c r="F204" s="39">
        <f>'AFORO-Boy.-Calle 69B'!I698</f>
        <v>5</v>
      </c>
      <c r="G204" s="39">
        <f>'AFORO-Boy.-Calle 69B'!J698</f>
        <v>5</v>
      </c>
    </row>
    <row r="205" spans="1:7" x14ac:dyDescent="0.25">
      <c r="A205" s="32">
        <f>'AFORO-Boy.-Calle 69B'!C699</f>
        <v>1030</v>
      </c>
      <c r="B205" s="32">
        <f>'AFORO-Boy.-Calle 69B'!D699</f>
        <v>1045</v>
      </c>
      <c r="C205" s="33" t="str">
        <f>'AFORO-Boy.-Calle 69B'!F699</f>
        <v>9(2)</v>
      </c>
      <c r="D205" s="39">
        <f>'AFORO-Boy.-Calle 69B'!G699</f>
        <v>24</v>
      </c>
      <c r="E205" s="39">
        <f>'AFORO-Boy.-Calle 69B'!H699</f>
        <v>2</v>
      </c>
      <c r="F205" s="39">
        <f>'AFORO-Boy.-Calle 69B'!I699</f>
        <v>9</v>
      </c>
      <c r="G205" s="39">
        <f>'AFORO-Boy.-Calle 69B'!J699</f>
        <v>3</v>
      </c>
    </row>
    <row r="206" spans="1:7" x14ac:dyDescent="0.25">
      <c r="A206" s="32">
        <f>'AFORO-Boy.-Calle 69B'!C700</f>
        <v>1045</v>
      </c>
      <c r="B206" s="32">
        <f>'AFORO-Boy.-Calle 69B'!D700</f>
        <v>1100</v>
      </c>
      <c r="C206" s="33" t="str">
        <f>'AFORO-Boy.-Calle 69B'!F700</f>
        <v>9(2)</v>
      </c>
      <c r="D206" s="39">
        <f>'AFORO-Boy.-Calle 69B'!G700</f>
        <v>29</v>
      </c>
      <c r="E206" s="39">
        <f>'AFORO-Boy.-Calle 69B'!H700</f>
        <v>1</v>
      </c>
      <c r="F206" s="39">
        <f>'AFORO-Boy.-Calle 69B'!I700</f>
        <v>3</v>
      </c>
      <c r="G206" s="39">
        <f>'AFORO-Boy.-Calle 69B'!J700</f>
        <v>5</v>
      </c>
    </row>
    <row r="207" spans="1:7" x14ac:dyDescent="0.25">
      <c r="A207" s="32">
        <f>'AFORO-Boy.-Calle 69B'!C701</f>
        <v>1100</v>
      </c>
      <c r="B207" s="32">
        <f>'AFORO-Boy.-Calle 69B'!D701</f>
        <v>1115</v>
      </c>
      <c r="C207" s="33" t="str">
        <f>'AFORO-Boy.-Calle 69B'!F701</f>
        <v>9(2)</v>
      </c>
      <c r="D207" s="39">
        <f>'AFORO-Boy.-Calle 69B'!G701</f>
        <v>11</v>
      </c>
      <c r="E207" s="39">
        <f>'AFORO-Boy.-Calle 69B'!H701</f>
        <v>1</v>
      </c>
      <c r="F207" s="39">
        <f>'AFORO-Boy.-Calle 69B'!I701</f>
        <v>2</v>
      </c>
      <c r="G207" s="39">
        <f>'AFORO-Boy.-Calle 69B'!J701</f>
        <v>2</v>
      </c>
    </row>
    <row r="208" spans="1:7" x14ac:dyDescent="0.25">
      <c r="A208" s="32">
        <f>'AFORO-Boy.-Calle 69B'!C702</f>
        <v>1115</v>
      </c>
      <c r="B208" s="32">
        <f>'AFORO-Boy.-Calle 69B'!D702</f>
        <v>1130</v>
      </c>
      <c r="C208" s="33" t="str">
        <f>'AFORO-Boy.-Calle 69B'!F702</f>
        <v>9(2)</v>
      </c>
      <c r="D208" s="39">
        <f>'AFORO-Boy.-Calle 69B'!G702</f>
        <v>15</v>
      </c>
      <c r="E208" s="39">
        <f>'AFORO-Boy.-Calle 69B'!H702</f>
        <v>0</v>
      </c>
      <c r="F208" s="39">
        <f>'AFORO-Boy.-Calle 69B'!I702</f>
        <v>1</v>
      </c>
      <c r="G208" s="39">
        <f>'AFORO-Boy.-Calle 69B'!J702</f>
        <v>2</v>
      </c>
    </row>
    <row r="209" spans="1:7" x14ac:dyDescent="0.25">
      <c r="A209" s="32">
        <f>'AFORO-Boy.-Calle 69B'!C703</f>
        <v>1130</v>
      </c>
      <c r="B209" s="32">
        <f>'AFORO-Boy.-Calle 69B'!D703</f>
        <v>1145</v>
      </c>
      <c r="C209" s="33" t="str">
        <f>'AFORO-Boy.-Calle 69B'!F703</f>
        <v>9(2)</v>
      </c>
      <c r="D209" s="39">
        <f>'AFORO-Boy.-Calle 69B'!G703</f>
        <v>24</v>
      </c>
      <c r="E209" s="39">
        <f>'AFORO-Boy.-Calle 69B'!H703</f>
        <v>2</v>
      </c>
      <c r="F209" s="39">
        <f>'AFORO-Boy.-Calle 69B'!I703</f>
        <v>2</v>
      </c>
      <c r="G209" s="39">
        <f>'AFORO-Boy.-Calle 69B'!J703</f>
        <v>5</v>
      </c>
    </row>
    <row r="210" spans="1:7" x14ac:dyDescent="0.25">
      <c r="A210" s="32">
        <f>'AFORO-Boy.-Calle 69B'!C704</f>
        <v>1145</v>
      </c>
      <c r="B210" s="32">
        <f>'AFORO-Boy.-Calle 69B'!D704</f>
        <v>1200</v>
      </c>
      <c r="C210" s="33" t="str">
        <f>'AFORO-Boy.-Calle 69B'!F704</f>
        <v>9(2)</v>
      </c>
      <c r="D210" s="39">
        <f>'AFORO-Boy.-Calle 69B'!G704</f>
        <v>19</v>
      </c>
      <c r="E210" s="39">
        <f>'AFORO-Boy.-Calle 69B'!H704</f>
        <v>1</v>
      </c>
      <c r="F210" s="39">
        <f>'AFORO-Boy.-Calle 69B'!I704</f>
        <v>1</v>
      </c>
      <c r="G210" s="39">
        <f>'AFORO-Boy.-Calle 69B'!J704</f>
        <v>6</v>
      </c>
    </row>
    <row r="211" spans="1:7" x14ac:dyDescent="0.25">
      <c r="A211" s="32">
        <f>'AFORO-Boy.-Calle 69B'!C705</f>
        <v>1200</v>
      </c>
      <c r="B211" s="32">
        <f>'AFORO-Boy.-Calle 69B'!D705</f>
        <v>1215</v>
      </c>
      <c r="C211" s="33" t="str">
        <f>'AFORO-Boy.-Calle 69B'!F705</f>
        <v>9(2)</v>
      </c>
      <c r="D211" s="39">
        <f>'AFORO-Boy.-Calle 69B'!G705</f>
        <v>9</v>
      </c>
      <c r="E211" s="39">
        <f>'AFORO-Boy.-Calle 69B'!H705</f>
        <v>2</v>
      </c>
      <c r="F211" s="39">
        <f>'AFORO-Boy.-Calle 69B'!I705</f>
        <v>1</v>
      </c>
      <c r="G211" s="39">
        <f>'AFORO-Boy.-Calle 69B'!J705</f>
        <v>2</v>
      </c>
    </row>
    <row r="212" spans="1:7" x14ac:dyDescent="0.25">
      <c r="A212" s="32">
        <f>'AFORO-Boy.-Calle 69B'!C706</f>
        <v>1215</v>
      </c>
      <c r="B212" s="32">
        <f>'AFORO-Boy.-Calle 69B'!D706</f>
        <v>1230</v>
      </c>
      <c r="C212" s="33" t="str">
        <f>'AFORO-Boy.-Calle 69B'!F706</f>
        <v>9(2)</v>
      </c>
      <c r="D212" s="39">
        <f>'AFORO-Boy.-Calle 69B'!G706</f>
        <v>3</v>
      </c>
      <c r="E212" s="39">
        <f>'AFORO-Boy.-Calle 69B'!H706</f>
        <v>1</v>
      </c>
      <c r="F212" s="39">
        <f>'AFORO-Boy.-Calle 69B'!I706</f>
        <v>3</v>
      </c>
      <c r="G212" s="39">
        <f>'AFORO-Boy.-Calle 69B'!J706</f>
        <v>3</v>
      </c>
    </row>
    <row r="213" spans="1:7" x14ac:dyDescent="0.25">
      <c r="A213" s="32">
        <f>'AFORO-Boy.-Calle 69B'!C707</f>
        <v>1230</v>
      </c>
      <c r="B213" s="32">
        <f>'AFORO-Boy.-Calle 69B'!D707</f>
        <v>1245</v>
      </c>
      <c r="C213" s="33" t="str">
        <f>'AFORO-Boy.-Calle 69B'!F707</f>
        <v>9(2)</v>
      </c>
      <c r="D213" s="39">
        <f>'AFORO-Boy.-Calle 69B'!G707</f>
        <v>6</v>
      </c>
      <c r="E213" s="39">
        <f>'AFORO-Boy.-Calle 69B'!H707</f>
        <v>1</v>
      </c>
      <c r="F213" s="39">
        <f>'AFORO-Boy.-Calle 69B'!I707</f>
        <v>2</v>
      </c>
      <c r="G213" s="39">
        <f>'AFORO-Boy.-Calle 69B'!J707</f>
        <v>4</v>
      </c>
    </row>
    <row r="214" spans="1:7" x14ac:dyDescent="0.25">
      <c r="A214" s="32">
        <f>'AFORO-Boy.-Calle 69B'!C708</f>
        <v>1245</v>
      </c>
      <c r="B214" s="32">
        <f>'AFORO-Boy.-Calle 69B'!D708</f>
        <v>1300</v>
      </c>
      <c r="C214" s="33" t="str">
        <f>'AFORO-Boy.-Calle 69B'!F708</f>
        <v>9(2)</v>
      </c>
      <c r="D214" s="39">
        <f>'AFORO-Boy.-Calle 69B'!G708</f>
        <v>10</v>
      </c>
      <c r="E214" s="39">
        <f>'AFORO-Boy.-Calle 69B'!H708</f>
        <v>1</v>
      </c>
      <c r="F214" s="39">
        <f>'AFORO-Boy.-Calle 69B'!I708</f>
        <v>5</v>
      </c>
      <c r="G214" s="39">
        <f>'AFORO-Boy.-Calle 69B'!J708</f>
        <v>2</v>
      </c>
    </row>
    <row r="215" spans="1:7" x14ac:dyDescent="0.25">
      <c r="A215" s="32">
        <f>'AFORO-Boy.-Calle 69B'!C709</f>
        <v>1300</v>
      </c>
      <c r="B215" s="32">
        <f>'AFORO-Boy.-Calle 69B'!D709</f>
        <v>1315</v>
      </c>
      <c r="C215" s="33" t="str">
        <f>'AFORO-Boy.-Calle 69B'!F709</f>
        <v>9(2)</v>
      </c>
      <c r="D215" s="39">
        <f>'AFORO-Boy.-Calle 69B'!G709</f>
        <v>7</v>
      </c>
      <c r="E215" s="39">
        <f>'AFORO-Boy.-Calle 69B'!H709</f>
        <v>2</v>
      </c>
      <c r="F215" s="39">
        <f>'AFORO-Boy.-Calle 69B'!I709</f>
        <v>15</v>
      </c>
      <c r="G215" s="39">
        <f>'AFORO-Boy.-Calle 69B'!J709</f>
        <v>2</v>
      </c>
    </row>
    <row r="216" spans="1:7" x14ac:dyDescent="0.25">
      <c r="A216" s="32">
        <f>'AFORO-Boy.-Calle 69B'!C710</f>
        <v>1315</v>
      </c>
      <c r="B216" s="32">
        <f>'AFORO-Boy.-Calle 69B'!D710</f>
        <v>1330</v>
      </c>
      <c r="C216" s="33" t="str">
        <f>'AFORO-Boy.-Calle 69B'!F710</f>
        <v>9(2)</v>
      </c>
      <c r="D216" s="39">
        <f>'AFORO-Boy.-Calle 69B'!G710</f>
        <v>5</v>
      </c>
      <c r="E216" s="39">
        <f>'AFORO-Boy.-Calle 69B'!H710</f>
        <v>2</v>
      </c>
      <c r="F216" s="39">
        <f>'AFORO-Boy.-Calle 69B'!I710</f>
        <v>5</v>
      </c>
      <c r="G216" s="39">
        <f>'AFORO-Boy.-Calle 69B'!J710</f>
        <v>5</v>
      </c>
    </row>
    <row r="217" spans="1:7" x14ac:dyDescent="0.25">
      <c r="A217" s="32">
        <f>'AFORO-Boy.-Calle 69B'!C711</f>
        <v>1330</v>
      </c>
      <c r="B217" s="32">
        <f>'AFORO-Boy.-Calle 69B'!D711</f>
        <v>1345</v>
      </c>
      <c r="C217" s="33" t="str">
        <f>'AFORO-Boy.-Calle 69B'!F711</f>
        <v>9(2)</v>
      </c>
      <c r="D217" s="39">
        <f>'AFORO-Boy.-Calle 69B'!G711</f>
        <v>2</v>
      </c>
      <c r="E217" s="39">
        <f>'AFORO-Boy.-Calle 69B'!H711</f>
        <v>1</v>
      </c>
      <c r="F217" s="39">
        <f>'AFORO-Boy.-Calle 69B'!I711</f>
        <v>4</v>
      </c>
      <c r="G217" s="39">
        <f>'AFORO-Boy.-Calle 69B'!J711</f>
        <v>4</v>
      </c>
    </row>
    <row r="218" spans="1:7" x14ac:dyDescent="0.25">
      <c r="A218" s="32">
        <f>'AFORO-Boy.-Calle 69B'!C712</f>
        <v>1345</v>
      </c>
      <c r="B218" s="32">
        <f>'AFORO-Boy.-Calle 69B'!D712</f>
        <v>1400</v>
      </c>
      <c r="C218" s="33" t="str">
        <f>'AFORO-Boy.-Calle 69B'!F712</f>
        <v>9(2)</v>
      </c>
      <c r="D218" s="39">
        <f>'AFORO-Boy.-Calle 69B'!G712</f>
        <v>4</v>
      </c>
      <c r="E218" s="39">
        <f>'AFORO-Boy.-Calle 69B'!H712</f>
        <v>1</v>
      </c>
      <c r="F218" s="39">
        <f>'AFORO-Boy.-Calle 69B'!I712</f>
        <v>2</v>
      </c>
      <c r="G218" s="39">
        <f>'AFORO-Boy.-Calle 69B'!J712</f>
        <v>4</v>
      </c>
    </row>
    <row r="219" spans="1:7" x14ac:dyDescent="0.25">
      <c r="A219" s="32">
        <f>'AFORO-Boy.-Calle 69B'!C713</f>
        <v>1400</v>
      </c>
      <c r="B219" s="32">
        <f>'AFORO-Boy.-Calle 69B'!D713</f>
        <v>1415</v>
      </c>
      <c r="C219" s="33" t="str">
        <f>'AFORO-Boy.-Calle 69B'!F713</f>
        <v>9(2)</v>
      </c>
      <c r="D219" s="39">
        <f>'AFORO-Boy.-Calle 69B'!G713</f>
        <v>1</v>
      </c>
      <c r="E219" s="39">
        <f>'AFORO-Boy.-Calle 69B'!H713</f>
        <v>1</v>
      </c>
      <c r="F219" s="39">
        <f>'AFORO-Boy.-Calle 69B'!I713</f>
        <v>1</v>
      </c>
      <c r="G219" s="39">
        <f>'AFORO-Boy.-Calle 69B'!J713</f>
        <v>1</v>
      </c>
    </row>
    <row r="220" spans="1:7" x14ac:dyDescent="0.25">
      <c r="A220" s="32">
        <f>'AFORO-Boy.-Calle 69B'!C714</f>
        <v>1415</v>
      </c>
      <c r="B220" s="32">
        <f>'AFORO-Boy.-Calle 69B'!D714</f>
        <v>1430</v>
      </c>
      <c r="C220" s="33" t="str">
        <f>'AFORO-Boy.-Calle 69B'!F714</f>
        <v>9(2)</v>
      </c>
      <c r="D220" s="39">
        <f>'AFORO-Boy.-Calle 69B'!G714</f>
        <v>1</v>
      </c>
      <c r="E220" s="39">
        <f>'AFORO-Boy.-Calle 69B'!H714</f>
        <v>1</v>
      </c>
      <c r="F220" s="39">
        <f>'AFORO-Boy.-Calle 69B'!I714</f>
        <v>3</v>
      </c>
      <c r="G220" s="39">
        <f>'AFORO-Boy.-Calle 69B'!J714</f>
        <v>1</v>
      </c>
    </row>
    <row r="221" spans="1:7" x14ac:dyDescent="0.25">
      <c r="A221" s="32">
        <f>'AFORO-Boy.-Calle 69B'!C715</f>
        <v>1430</v>
      </c>
      <c r="B221" s="32">
        <f>'AFORO-Boy.-Calle 69B'!D715</f>
        <v>1445</v>
      </c>
      <c r="C221" s="33" t="str">
        <f>'AFORO-Boy.-Calle 69B'!F715</f>
        <v>9(2)</v>
      </c>
      <c r="D221" s="39">
        <f>'AFORO-Boy.-Calle 69B'!G715</f>
        <v>22</v>
      </c>
      <c r="E221" s="39">
        <f>'AFORO-Boy.-Calle 69B'!H715</f>
        <v>2</v>
      </c>
      <c r="F221" s="39">
        <f>'AFORO-Boy.-Calle 69B'!I715</f>
        <v>7</v>
      </c>
      <c r="G221" s="39">
        <f>'AFORO-Boy.-Calle 69B'!J715</f>
        <v>1</v>
      </c>
    </row>
    <row r="222" spans="1:7" x14ac:dyDescent="0.25">
      <c r="A222" s="32">
        <f>'AFORO-Boy.-Calle 69B'!C716</f>
        <v>1445</v>
      </c>
      <c r="B222" s="32">
        <f>'AFORO-Boy.-Calle 69B'!D716</f>
        <v>1500</v>
      </c>
      <c r="C222" s="33" t="str">
        <f>'AFORO-Boy.-Calle 69B'!F716</f>
        <v>9(2)</v>
      </c>
      <c r="D222" s="39">
        <f>'AFORO-Boy.-Calle 69B'!G716</f>
        <v>10</v>
      </c>
      <c r="E222" s="39">
        <f>'AFORO-Boy.-Calle 69B'!H716</f>
        <v>1</v>
      </c>
      <c r="F222" s="39">
        <f>'AFORO-Boy.-Calle 69B'!I716</f>
        <v>3</v>
      </c>
      <c r="G222" s="39">
        <f>'AFORO-Boy.-Calle 69B'!J716</f>
        <v>1</v>
      </c>
    </row>
    <row r="223" spans="1:7" x14ac:dyDescent="0.25">
      <c r="A223" s="32">
        <f>'AFORO-Boy.-Calle 69B'!C717</f>
        <v>1500</v>
      </c>
      <c r="B223" s="32">
        <f>'AFORO-Boy.-Calle 69B'!D717</f>
        <v>1515</v>
      </c>
      <c r="C223" s="33" t="str">
        <f>'AFORO-Boy.-Calle 69B'!F717</f>
        <v>9(2)</v>
      </c>
      <c r="D223" s="39">
        <f>'AFORO-Boy.-Calle 69B'!G717</f>
        <v>12</v>
      </c>
      <c r="E223" s="39">
        <f>'AFORO-Boy.-Calle 69B'!H717</f>
        <v>2</v>
      </c>
      <c r="F223" s="39">
        <f>'AFORO-Boy.-Calle 69B'!I717</f>
        <v>4</v>
      </c>
      <c r="G223" s="39">
        <f>'AFORO-Boy.-Calle 69B'!J717</f>
        <v>7</v>
      </c>
    </row>
    <row r="224" spans="1:7" x14ac:dyDescent="0.25">
      <c r="A224" s="32">
        <f>'AFORO-Boy.-Calle 69B'!C718</f>
        <v>1515</v>
      </c>
      <c r="B224" s="32">
        <f>'AFORO-Boy.-Calle 69B'!D718</f>
        <v>1530</v>
      </c>
      <c r="C224" s="33" t="str">
        <f>'AFORO-Boy.-Calle 69B'!F718</f>
        <v>9(2)</v>
      </c>
      <c r="D224" s="39">
        <f>'AFORO-Boy.-Calle 69B'!G718</f>
        <v>11</v>
      </c>
      <c r="E224" s="39">
        <f>'AFORO-Boy.-Calle 69B'!H718</f>
        <v>1</v>
      </c>
      <c r="F224" s="39">
        <f>'AFORO-Boy.-Calle 69B'!I718</f>
        <v>5</v>
      </c>
      <c r="G224" s="39">
        <f>'AFORO-Boy.-Calle 69B'!J718</f>
        <v>2</v>
      </c>
    </row>
    <row r="225" spans="1:7" x14ac:dyDescent="0.25">
      <c r="A225" s="32">
        <f>'AFORO-Boy.-Calle 69B'!C719</f>
        <v>1530</v>
      </c>
      <c r="B225" s="32">
        <f>'AFORO-Boy.-Calle 69B'!D719</f>
        <v>1545</v>
      </c>
      <c r="C225" s="33" t="str">
        <f>'AFORO-Boy.-Calle 69B'!F719</f>
        <v>9(2)</v>
      </c>
      <c r="D225" s="39">
        <f>'AFORO-Boy.-Calle 69B'!G719</f>
        <v>8</v>
      </c>
      <c r="E225" s="39">
        <f>'AFORO-Boy.-Calle 69B'!H719</f>
        <v>1</v>
      </c>
      <c r="F225" s="39">
        <f>'AFORO-Boy.-Calle 69B'!I719</f>
        <v>2</v>
      </c>
      <c r="G225" s="39">
        <f>'AFORO-Boy.-Calle 69B'!J719</f>
        <v>3</v>
      </c>
    </row>
    <row r="226" spans="1:7" x14ac:dyDescent="0.25">
      <c r="A226" s="32">
        <f>'AFORO-Boy.-Calle 69B'!C720</f>
        <v>1545</v>
      </c>
      <c r="B226" s="32">
        <f>'AFORO-Boy.-Calle 69B'!D720</f>
        <v>1600</v>
      </c>
      <c r="C226" s="33" t="str">
        <f>'AFORO-Boy.-Calle 69B'!F720</f>
        <v>9(2)</v>
      </c>
      <c r="D226" s="39">
        <f>'AFORO-Boy.-Calle 69B'!G720</f>
        <v>4</v>
      </c>
      <c r="E226" s="39">
        <f>'AFORO-Boy.-Calle 69B'!H720</f>
        <v>2</v>
      </c>
      <c r="F226" s="39">
        <f>'AFORO-Boy.-Calle 69B'!I720</f>
        <v>6</v>
      </c>
      <c r="G226" s="39">
        <f>'AFORO-Boy.-Calle 69B'!J720</f>
        <v>10</v>
      </c>
    </row>
    <row r="227" spans="1:7" x14ac:dyDescent="0.25">
      <c r="A227" s="32">
        <f>'AFORO-Boy.-Calle 69B'!C721</f>
        <v>1600</v>
      </c>
      <c r="B227" s="32">
        <f>'AFORO-Boy.-Calle 69B'!D721</f>
        <v>1615</v>
      </c>
      <c r="C227" s="33" t="str">
        <f>'AFORO-Boy.-Calle 69B'!F721</f>
        <v>9(2)</v>
      </c>
      <c r="D227" s="39">
        <f>'AFORO-Boy.-Calle 69B'!G721</f>
        <v>6</v>
      </c>
      <c r="E227" s="39">
        <f>'AFORO-Boy.-Calle 69B'!H721</f>
        <v>1</v>
      </c>
      <c r="F227" s="39">
        <f>'AFORO-Boy.-Calle 69B'!I721</f>
        <v>2</v>
      </c>
      <c r="G227" s="39">
        <f>'AFORO-Boy.-Calle 69B'!J721</f>
        <v>2</v>
      </c>
    </row>
    <row r="228" spans="1:7" x14ac:dyDescent="0.25">
      <c r="A228" s="32">
        <f>'AFORO-Boy.-Calle 69B'!C722</f>
        <v>1615</v>
      </c>
      <c r="B228" s="32">
        <f>'AFORO-Boy.-Calle 69B'!D722</f>
        <v>1630</v>
      </c>
      <c r="C228" s="33" t="str">
        <f>'AFORO-Boy.-Calle 69B'!F722</f>
        <v>9(2)</v>
      </c>
      <c r="D228" s="39">
        <f>'AFORO-Boy.-Calle 69B'!G722</f>
        <v>9</v>
      </c>
      <c r="E228" s="39">
        <f>'AFORO-Boy.-Calle 69B'!H722</f>
        <v>2</v>
      </c>
      <c r="F228" s="39">
        <f>'AFORO-Boy.-Calle 69B'!I722</f>
        <v>2</v>
      </c>
      <c r="G228" s="39">
        <f>'AFORO-Boy.-Calle 69B'!J722</f>
        <v>2</v>
      </c>
    </row>
    <row r="229" spans="1:7" x14ac:dyDescent="0.25">
      <c r="A229" s="32">
        <f>'AFORO-Boy.-Calle 69B'!C723</f>
        <v>1630</v>
      </c>
      <c r="B229" s="32">
        <f>'AFORO-Boy.-Calle 69B'!D723</f>
        <v>1645</v>
      </c>
      <c r="C229" s="33" t="str">
        <f>'AFORO-Boy.-Calle 69B'!F723</f>
        <v>9(2)</v>
      </c>
      <c r="D229" s="39">
        <f>'AFORO-Boy.-Calle 69B'!G723</f>
        <v>10</v>
      </c>
      <c r="E229" s="39">
        <f>'AFORO-Boy.-Calle 69B'!H723</f>
        <v>2</v>
      </c>
      <c r="F229" s="39">
        <f>'AFORO-Boy.-Calle 69B'!I723</f>
        <v>3</v>
      </c>
      <c r="G229" s="39">
        <f>'AFORO-Boy.-Calle 69B'!J723</f>
        <v>4</v>
      </c>
    </row>
    <row r="230" spans="1:7" x14ac:dyDescent="0.25">
      <c r="A230" s="32">
        <f>'AFORO-Boy.-Calle 69B'!C724</f>
        <v>1645</v>
      </c>
      <c r="B230" s="32">
        <f>'AFORO-Boy.-Calle 69B'!D724</f>
        <v>1700</v>
      </c>
      <c r="C230" s="33" t="str">
        <f>'AFORO-Boy.-Calle 69B'!F724</f>
        <v>9(2)</v>
      </c>
      <c r="D230" s="39">
        <f>'AFORO-Boy.-Calle 69B'!G724</f>
        <v>15</v>
      </c>
      <c r="E230" s="39">
        <f>'AFORO-Boy.-Calle 69B'!H724</f>
        <v>1</v>
      </c>
      <c r="F230" s="39">
        <f>'AFORO-Boy.-Calle 69B'!I724</f>
        <v>3</v>
      </c>
      <c r="G230" s="39">
        <f>'AFORO-Boy.-Calle 69B'!J724</f>
        <v>1</v>
      </c>
    </row>
    <row r="231" spans="1:7" x14ac:dyDescent="0.25">
      <c r="A231" s="32">
        <f>'AFORO-Boy.-Calle 69B'!C725</f>
        <v>1700</v>
      </c>
      <c r="B231" s="32">
        <f>'AFORO-Boy.-Calle 69B'!D725</f>
        <v>1715</v>
      </c>
      <c r="C231" s="33" t="str">
        <f>'AFORO-Boy.-Calle 69B'!F725</f>
        <v>9(2)</v>
      </c>
      <c r="D231" s="39">
        <f>'AFORO-Boy.-Calle 69B'!G725</f>
        <v>14</v>
      </c>
      <c r="E231" s="39">
        <f>'AFORO-Boy.-Calle 69B'!H725</f>
        <v>0</v>
      </c>
      <c r="F231" s="39">
        <f>'AFORO-Boy.-Calle 69B'!I725</f>
        <v>6</v>
      </c>
      <c r="G231" s="39">
        <f>'AFORO-Boy.-Calle 69B'!J725</f>
        <v>1</v>
      </c>
    </row>
    <row r="232" spans="1:7" x14ac:dyDescent="0.25">
      <c r="A232" s="32">
        <f>'AFORO-Boy.-Calle 69B'!C726</f>
        <v>1715</v>
      </c>
      <c r="B232" s="32">
        <f>'AFORO-Boy.-Calle 69B'!D726</f>
        <v>1730</v>
      </c>
      <c r="C232" s="33" t="str">
        <f>'AFORO-Boy.-Calle 69B'!F726</f>
        <v>9(2)</v>
      </c>
      <c r="D232" s="39">
        <f>'AFORO-Boy.-Calle 69B'!G726</f>
        <v>4</v>
      </c>
      <c r="E232" s="39">
        <f>'AFORO-Boy.-Calle 69B'!H726</f>
        <v>0</v>
      </c>
      <c r="F232" s="39">
        <f>'AFORO-Boy.-Calle 69B'!I726</f>
        <v>2</v>
      </c>
      <c r="G232" s="39">
        <f>'AFORO-Boy.-Calle 69B'!J726</f>
        <v>1</v>
      </c>
    </row>
    <row r="233" spans="1:7" x14ac:dyDescent="0.25">
      <c r="A233" s="32">
        <f>'AFORO-Boy.-Calle 69B'!C727</f>
        <v>1730</v>
      </c>
      <c r="B233" s="32">
        <f>'AFORO-Boy.-Calle 69B'!D727</f>
        <v>1745</v>
      </c>
      <c r="C233" s="33" t="str">
        <f>'AFORO-Boy.-Calle 69B'!F727</f>
        <v>9(2)</v>
      </c>
      <c r="D233" s="39">
        <f>'AFORO-Boy.-Calle 69B'!G727</f>
        <v>9</v>
      </c>
      <c r="E233" s="39">
        <f>'AFORO-Boy.-Calle 69B'!H727</f>
        <v>0</v>
      </c>
      <c r="F233" s="39">
        <f>'AFORO-Boy.-Calle 69B'!I727</f>
        <v>2</v>
      </c>
      <c r="G233" s="39">
        <f>'AFORO-Boy.-Calle 69B'!J727</f>
        <v>1</v>
      </c>
    </row>
    <row r="234" spans="1:7" x14ac:dyDescent="0.25">
      <c r="A234" s="32">
        <f>'AFORO-Boy.-Calle 69B'!C728</f>
        <v>1745</v>
      </c>
      <c r="B234" s="32">
        <f>'AFORO-Boy.-Calle 69B'!D728</f>
        <v>1800</v>
      </c>
      <c r="C234" s="33" t="str">
        <f>'AFORO-Boy.-Calle 69B'!F728</f>
        <v>9(2)</v>
      </c>
      <c r="D234" s="39">
        <f>'AFORO-Boy.-Calle 69B'!G728</f>
        <v>5</v>
      </c>
      <c r="E234" s="39">
        <f>'AFORO-Boy.-Calle 69B'!H728</f>
        <v>0</v>
      </c>
      <c r="F234" s="39">
        <f>'AFORO-Boy.-Calle 69B'!I728</f>
        <v>0</v>
      </c>
      <c r="G234" s="39">
        <f>'AFORO-Boy.-Calle 69B'!J728</f>
        <v>1</v>
      </c>
    </row>
    <row r="235" spans="1:7" x14ac:dyDescent="0.25">
      <c r="A235" s="32">
        <f>'AFORO-Boy.-Calle 69B'!C729</f>
        <v>1800</v>
      </c>
      <c r="B235" s="32">
        <f>'AFORO-Boy.-Calle 69B'!D729</f>
        <v>1815</v>
      </c>
      <c r="C235" s="33" t="str">
        <f>'AFORO-Boy.-Calle 69B'!F729</f>
        <v>9(2)</v>
      </c>
      <c r="D235" s="39">
        <f>'AFORO-Boy.-Calle 69B'!G729</f>
        <v>4</v>
      </c>
      <c r="E235" s="39">
        <f>'AFORO-Boy.-Calle 69B'!H729</f>
        <v>0</v>
      </c>
      <c r="F235" s="39">
        <f>'AFORO-Boy.-Calle 69B'!I729</f>
        <v>1</v>
      </c>
      <c r="G235" s="39">
        <f>'AFORO-Boy.-Calle 69B'!J729</f>
        <v>2</v>
      </c>
    </row>
    <row r="236" spans="1:7" x14ac:dyDescent="0.25">
      <c r="A236" s="32">
        <f>'AFORO-Boy.-Calle 69B'!C730</f>
        <v>1815</v>
      </c>
      <c r="B236" s="32">
        <f>'AFORO-Boy.-Calle 69B'!D730</f>
        <v>1830</v>
      </c>
      <c r="C236" s="33" t="str">
        <f>'AFORO-Boy.-Calle 69B'!F730</f>
        <v>9(2)</v>
      </c>
      <c r="D236" s="39">
        <f>'AFORO-Boy.-Calle 69B'!G730</f>
        <v>7</v>
      </c>
      <c r="E236" s="39">
        <f>'AFORO-Boy.-Calle 69B'!H730</f>
        <v>1</v>
      </c>
      <c r="F236" s="39">
        <f>'AFORO-Boy.-Calle 69B'!I730</f>
        <v>0</v>
      </c>
      <c r="G236" s="39">
        <f>'AFORO-Boy.-Calle 69B'!J730</f>
        <v>1</v>
      </c>
    </row>
    <row r="237" spans="1:7" x14ac:dyDescent="0.25">
      <c r="A237" s="32">
        <f>'AFORO-Boy.-Calle 69B'!C731</f>
        <v>1830</v>
      </c>
      <c r="B237" s="32">
        <f>'AFORO-Boy.-Calle 69B'!D731</f>
        <v>1845</v>
      </c>
      <c r="C237" s="33" t="str">
        <f>'AFORO-Boy.-Calle 69B'!F731</f>
        <v>9(2)</v>
      </c>
      <c r="D237" s="39">
        <f>'AFORO-Boy.-Calle 69B'!G731</f>
        <v>2</v>
      </c>
      <c r="E237" s="39">
        <f>'AFORO-Boy.-Calle 69B'!H731</f>
        <v>0</v>
      </c>
      <c r="F237" s="39">
        <f>'AFORO-Boy.-Calle 69B'!I731</f>
        <v>2</v>
      </c>
      <c r="G237" s="39">
        <f>'AFORO-Boy.-Calle 69B'!J731</f>
        <v>2</v>
      </c>
    </row>
    <row r="238" spans="1:7" x14ac:dyDescent="0.25">
      <c r="A238" s="32">
        <f>'AFORO-Boy.-Calle 69B'!C732</f>
        <v>1845</v>
      </c>
      <c r="B238" s="32">
        <f>'AFORO-Boy.-Calle 69B'!D732</f>
        <v>1900</v>
      </c>
      <c r="C238" s="33" t="str">
        <f>'AFORO-Boy.-Calle 69B'!F732</f>
        <v>9(2)</v>
      </c>
      <c r="D238" s="39">
        <f>'AFORO-Boy.-Calle 69B'!G732</f>
        <v>9</v>
      </c>
      <c r="E238" s="39">
        <f>'AFORO-Boy.-Calle 69B'!H732</f>
        <v>0</v>
      </c>
      <c r="F238" s="39">
        <f>'AFORO-Boy.-Calle 69B'!I732</f>
        <v>2</v>
      </c>
      <c r="G238" s="39">
        <f>'AFORO-Boy.-Calle 69B'!J732</f>
        <v>2</v>
      </c>
    </row>
    <row r="239" spans="1:7" x14ac:dyDescent="0.25">
      <c r="A239" s="32">
        <f>'AFORO-Boy.-Calle 69B'!C733</f>
        <v>1900</v>
      </c>
      <c r="B239" s="32">
        <f>'AFORO-Boy.-Calle 69B'!D733</f>
        <v>1915</v>
      </c>
      <c r="C239" s="33" t="str">
        <f>'AFORO-Boy.-Calle 69B'!F733</f>
        <v>9(2)</v>
      </c>
      <c r="D239" s="39">
        <f>'AFORO-Boy.-Calle 69B'!G733</f>
        <v>13</v>
      </c>
      <c r="E239" s="39">
        <f>'AFORO-Boy.-Calle 69B'!H733</f>
        <v>0</v>
      </c>
      <c r="F239" s="39">
        <f>'AFORO-Boy.-Calle 69B'!I733</f>
        <v>1</v>
      </c>
      <c r="G239" s="39">
        <f>'AFORO-Boy.-Calle 69B'!J733</f>
        <v>2</v>
      </c>
    </row>
    <row r="240" spans="1:7" x14ac:dyDescent="0.25">
      <c r="A240" s="32">
        <f>'AFORO-Boy.-Calle 69B'!C734</f>
        <v>1915</v>
      </c>
      <c r="B240" s="32">
        <f>'AFORO-Boy.-Calle 69B'!D734</f>
        <v>1930</v>
      </c>
      <c r="C240" s="33" t="str">
        <f>'AFORO-Boy.-Calle 69B'!F734</f>
        <v>9(2)</v>
      </c>
      <c r="D240" s="39">
        <f>'AFORO-Boy.-Calle 69B'!G734</f>
        <v>18</v>
      </c>
      <c r="E240" s="39">
        <f>'AFORO-Boy.-Calle 69B'!H734</f>
        <v>0</v>
      </c>
      <c r="F240" s="39">
        <f>'AFORO-Boy.-Calle 69B'!I734</f>
        <v>1</v>
      </c>
      <c r="G240" s="39">
        <f>'AFORO-Boy.-Calle 69B'!J734</f>
        <v>1</v>
      </c>
    </row>
    <row r="241" spans="1:7" x14ac:dyDescent="0.25">
      <c r="A241" s="32">
        <f>'AFORO-Boy.-Calle 69B'!C735</f>
        <v>1930</v>
      </c>
      <c r="B241" s="32">
        <f>'AFORO-Boy.-Calle 69B'!D735</f>
        <v>1945</v>
      </c>
      <c r="C241" s="33" t="str">
        <f>'AFORO-Boy.-Calle 69B'!F735</f>
        <v>9(2)</v>
      </c>
      <c r="D241" s="39">
        <f>'AFORO-Boy.-Calle 69B'!G735</f>
        <v>10</v>
      </c>
      <c r="E241" s="39">
        <f>'AFORO-Boy.-Calle 69B'!H735</f>
        <v>0</v>
      </c>
      <c r="F241" s="39">
        <f>'AFORO-Boy.-Calle 69B'!I735</f>
        <v>2</v>
      </c>
      <c r="G241" s="39">
        <f>'AFORO-Boy.-Calle 69B'!J735</f>
        <v>2</v>
      </c>
    </row>
    <row r="242" spans="1:7" x14ac:dyDescent="0.25">
      <c r="A242" s="32">
        <f>'AFORO-Boy.-Calle 69B'!C736</f>
        <v>1945</v>
      </c>
      <c r="B242" s="32">
        <f>'AFORO-Boy.-Calle 69B'!D736</f>
        <v>2000</v>
      </c>
      <c r="C242" s="33" t="str">
        <f>'AFORO-Boy.-Calle 69B'!F736</f>
        <v>9(2)</v>
      </c>
      <c r="D242" s="39">
        <f>'AFORO-Boy.-Calle 69B'!G736</f>
        <v>16</v>
      </c>
      <c r="E242" s="39">
        <f>'AFORO-Boy.-Calle 69B'!H736</f>
        <v>0</v>
      </c>
      <c r="F242" s="39">
        <f>'AFORO-Boy.-Calle 69B'!I736</f>
        <v>0</v>
      </c>
      <c r="G242" s="39">
        <f>'AFORO-Boy.-Calle 69B'!J736</f>
        <v>1</v>
      </c>
    </row>
    <row r="243" spans="1:7" x14ac:dyDescent="0.25">
      <c r="A243" s="32">
        <f>'AFORO-Boy.-Calle 69B'!C917</f>
        <v>500</v>
      </c>
      <c r="B243" s="32">
        <f>'AFORO-Boy.-Calle 69B'!D917</f>
        <v>515</v>
      </c>
      <c r="C243" s="33" t="str">
        <f>'AFORO-Boy.-Calle 69B'!F917</f>
        <v>10(2)</v>
      </c>
      <c r="D243" s="39">
        <f>'AFORO-Boy.-Calle 69B'!G917</f>
        <v>0</v>
      </c>
      <c r="E243" s="39">
        <f>'AFORO-Boy.-Calle 69B'!H917</f>
        <v>0</v>
      </c>
      <c r="F243" s="39">
        <f>'AFORO-Boy.-Calle 69B'!I917</f>
        <v>0</v>
      </c>
      <c r="G243" s="39">
        <f>'AFORO-Boy.-Calle 69B'!J917</f>
        <v>0</v>
      </c>
    </row>
    <row r="244" spans="1:7" x14ac:dyDescent="0.25">
      <c r="A244" s="32">
        <f>'AFORO-Boy.-Calle 69B'!C918</f>
        <v>515</v>
      </c>
      <c r="B244" s="32">
        <f>'AFORO-Boy.-Calle 69B'!D918</f>
        <v>530</v>
      </c>
      <c r="C244" s="33" t="str">
        <f>'AFORO-Boy.-Calle 69B'!F918</f>
        <v>10(2)</v>
      </c>
      <c r="D244" s="39">
        <f>'AFORO-Boy.-Calle 69B'!G918</f>
        <v>0</v>
      </c>
      <c r="E244" s="39">
        <f>'AFORO-Boy.-Calle 69B'!H918</f>
        <v>0</v>
      </c>
      <c r="F244" s="39">
        <f>'AFORO-Boy.-Calle 69B'!I918</f>
        <v>0</v>
      </c>
      <c r="G244" s="39">
        <f>'AFORO-Boy.-Calle 69B'!J918</f>
        <v>0</v>
      </c>
    </row>
    <row r="245" spans="1:7" x14ac:dyDescent="0.25">
      <c r="A245" s="32">
        <f>'AFORO-Boy.-Calle 69B'!C919</f>
        <v>530</v>
      </c>
      <c r="B245" s="32">
        <f>'AFORO-Boy.-Calle 69B'!D919</f>
        <v>545</v>
      </c>
      <c r="C245" s="33" t="str">
        <f>'AFORO-Boy.-Calle 69B'!F919</f>
        <v>10(2)</v>
      </c>
      <c r="D245" s="39">
        <f>'AFORO-Boy.-Calle 69B'!G919</f>
        <v>0</v>
      </c>
      <c r="E245" s="39">
        <f>'AFORO-Boy.-Calle 69B'!H919</f>
        <v>0</v>
      </c>
      <c r="F245" s="39">
        <f>'AFORO-Boy.-Calle 69B'!I919</f>
        <v>0</v>
      </c>
      <c r="G245" s="39">
        <f>'AFORO-Boy.-Calle 69B'!J919</f>
        <v>0</v>
      </c>
    </row>
    <row r="246" spans="1:7" x14ac:dyDescent="0.25">
      <c r="A246" s="32">
        <f>'AFORO-Boy.-Calle 69B'!C920</f>
        <v>545</v>
      </c>
      <c r="B246" s="32">
        <f>'AFORO-Boy.-Calle 69B'!D920</f>
        <v>600</v>
      </c>
      <c r="C246" s="33" t="str">
        <f>'AFORO-Boy.-Calle 69B'!F920</f>
        <v>10(2)</v>
      </c>
      <c r="D246" s="39">
        <f>'AFORO-Boy.-Calle 69B'!G920</f>
        <v>0</v>
      </c>
      <c r="E246" s="39">
        <f>'AFORO-Boy.-Calle 69B'!H920</f>
        <v>0</v>
      </c>
      <c r="F246" s="39">
        <f>'AFORO-Boy.-Calle 69B'!I920</f>
        <v>0</v>
      </c>
      <c r="G246" s="39">
        <f>'AFORO-Boy.-Calle 69B'!J920</f>
        <v>0</v>
      </c>
    </row>
    <row r="247" spans="1:7" x14ac:dyDescent="0.25">
      <c r="A247" s="32">
        <f>'AFORO-Boy.-Calle 69B'!C921</f>
        <v>600</v>
      </c>
      <c r="B247" s="32">
        <f>'AFORO-Boy.-Calle 69B'!D921</f>
        <v>615</v>
      </c>
      <c r="C247" s="33" t="str">
        <f>'AFORO-Boy.-Calle 69B'!F921</f>
        <v>10(2)</v>
      </c>
      <c r="D247" s="39">
        <f>'AFORO-Boy.-Calle 69B'!G921</f>
        <v>0</v>
      </c>
      <c r="E247" s="39">
        <f>'AFORO-Boy.-Calle 69B'!H921</f>
        <v>0</v>
      </c>
      <c r="F247" s="39">
        <f>'AFORO-Boy.-Calle 69B'!I921</f>
        <v>0</v>
      </c>
      <c r="G247" s="39">
        <f>'AFORO-Boy.-Calle 69B'!J921</f>
        <v>0</v>
      </c>
    </row>
    <row r="248" spans="1:7" x14ac:dyDescent="0.25">
      <c r="A248" s="32">
        <f>'AFORO-Boy.-Calle 69B'!C922</f>
        <v>615</v>
      </c>
      <c r="B248" s="32">
        <f>'AFORO-Boy.-Calle 69B'!D922</f>
        <v>630</v>
      </c>
      <c r="C248" s="33" t="str">
        <f>'AFORO-Boy.-Calle 69B'!F922</f>
        <v>10(2)</v>
      </c>
      <c r="D248" s="39">
        <f>'AFORO-Boy.-Calle 69B'!G922</f>
        <v>0</v>
      </c>
      <c r="E248" s="39">
        <f>'AFORO-Boy.-Calle 69B'!H922</f>
        <v>0</v>
      </c>
      <c r="F248" s="39">
        <f>'AFORO-Boy.-Calle 69B'!I922</f>
        <v>0</v>
      </c>
      <c r="G248" s="39">
        <f>'AFORO-Boy.-Calle 69B'!J922</f>
        <v>0</v>
      </c>
    </row>
    <row r="249" spans="1:7" x14ac:dyDescent="0.25">
      <c r="A249" s="32">
        <f>'AFORO-Boy.-Calle 69B'!C923</f>
        <v>630</v>
      </c>
      <c r="B249" s="32">
        <f>'AFORO-Boy.-Calle 69B'!D923</f>
        <v>645</v>
      </c>
      <c r="C249" s="33" t="str">
        <f>'AFORO-Boy.-Calle 69B'!F923</f>
        <v>10(2)</v>
      </c>
      <c r="D249" s="39">
        <f>'AFORO-Boy.-Calle 69B'!G923</f>
        <v>0</v>
      </c>
      <c r="E249" s="39">
        <f>'AFORO-Boy.-Calle 69B'!H923</f>
        <v>0</v>
      </c>
      <c r="F249" s="39">
        <f>'AFORO-Boy.-Calle 69B'!I923</f>
        <v>0</v>
      </c>
      <c r="G249" s="39">
        <f>'AFORO-Boy.-Calle 69B'!J923</f>
        <v>0</v>
      </c>
    </row>
    <row r="250" spans="1:7" x14ac:dyDescent="0.25">
      <c r="A250" s="32">
        <f>'AFORO-Boy.-Calle 69B'!C924</f>
        <v>645</v>
      </c>
      <c r="B250" s="32">
        <f>'AFORO-Boy.-Calle 69B'!D924</f>
        <v>700</v>
      </c>
      <c r="C250" s="33" t="str">
        <f>'AFORO-Boy.-Calle 69B'!F924</f>
        <v>10(2)</v>
      </c>
      <c r="D250" s="39">
        <f>'AFORO-Boy.-Calle 69B'!G924</f>
        <v>0</v>
      </c>
      <c r="E250" s="39">
        <f>'AFORO-Boy.-Calle 69B'!H924</f>
        <v>0</v>
      </c>
      <c r="F250" s="39">
        <f>'AFORO-Boy.-Calle 69B'!I924</f>
        <v>0</v>
      </c>
      <c r="G250" s="39">
        <f>'AFORO-Boy.-Calle 69B'!J924</f>
        <v>0</v>
      </c>
    </row>
    <row r="251" spans="1:7" x14ac:dyDescent="0.25">
      <c r="A251" s="32">
        <f>'AFORO-Boy.-Calle 69B'!C925</f>
        <v>700</v>
      </c>
      <c r="B251" s="32">
        <f>'AFORO-Boy.-Calle 69B'!D925</f>
        <v>715</v>
      </c>
      <c r="C251" s="33" t="str">
        <f>'AFORO-Boy.-Calle 69B'!F925</f>
        <v>10(2)</v>
      </c>
      <c r="D251" s="39">
        <f>'AFORO-Boy.-Calle 69B'!G925</f>
        <v>0</v>
      </c>
      <c r="E251" s="39">
        <f>'AFORO-Boy.-Calle 69B'!H925</f>
        <v>0</v>
      </c>
      <c r="F251" s="39">
        <f>'AFORO-Boy.-Calle 69B'!I925</f>
        <v>0</v>
      </c>
      <c r="G251" s="39">
        <f>'AFORO-Boy.-Calle 69B'!J925</f>
        <v>0</v>
      </c>
    </row>
    <row r="252" spans="1:7" x14ac:dyDescent="0.25">
      <c r="A252" s="32">
        <f>'AFORO-Boy.-Calle 69B'!C926</f>
        <v>715</v>
      </c>
      <c r="B252" s="32">
        <f>'AFORO-Boy.-Calle 69B'!D926</f>
        <v>730</v>
      </c>
      <c r="C252" s="33" t="str">
        <f>'AFORO-Boy.-Calle 69B'!F926</f>
        <v>10(2)</v>
      </c>
      <c r="D252" s="39">
        <f>'AFORO-Boy.-Calle 69B'!G926</f>
        <v>0</v>
      </c>
      <c r="E252" s="39">
        <f>'AFORO-Boy.-Calle 69B'!H926</f>
        <v>0</v>
      </c>
      <c r="F252" s="39">
        <f>'AFORO-Boy.-Calle 69B'!I926</f>
        <v>0</v>
      </c>
      <c r="G252" s="39">
        <f>'AFORO-Boy.-Calle 69B'!J926</f>
        <v>0</v>
      </c>
    </row>
    <row r="253" spans="1:7" x14ac:dyDescent="0.25">
      <c r="A253" s="32">
        <f>'AFORO-Boy.-Calle 69B'!C927</f>
        <v>730</v>
      </c>
      <c r="B253" s="32">
        <f>'AFORO-Boy.-Calle 69B'!D927</f>
        <v>745</v>
      </c>
      <c r="C253" s="33" t="str">
        <f>'AFORO-Boy.-Calle 69B'!F927</f>
        <v>10(2)</v>
      </c>
      <c r="D253" s="39">
        <f>'AFORO-Boy.-Calle 69B'!G927</f>
        <v>0</v>
      </c>
      <c r="E253" s="39">
        <f>'AFORO-Boy.-Calle 69B'!H927</f>
        <v>0</v>
      </c>
      <c r="F253" s="39">
        <f>'AFORO-Boy.-Calle 69B'!I927</f>
        <v>0</v>
      </c>
      <c r="G253" s="39">
        <f>'AFORO-Boy.-Calle 69B'!J927</f>
        <v>0</v>
      </c>
    </row>
    <row r="254" spans="1:7" x14ac:dyDescent="0.25">
      <c r="A254" s="32">
        <f>'AFORO-Boy.-Calle 69B'!C928</f>
        <v>745</v>
      </c>
      <c r="B254" s="32">
        <f>'AFORO-Boy.-Calle 69B'!D928</f>
        <v>800</v>
      </c>
      <c r="C254" s="33" t="str">
        <f>'AFORO-Boy.-Calle 69B'!F928</f>
        <v>10(2)</v>
      </c>
      <c r="D254" s="39">
        <f>'AFORO-Boy.-Calle 69B'!G928</f>
        <v>0</v>
      </c>
      <c r="E254" s="39">
        <f>'AFORO-Boy.-Calle 69B'!H928</f>
        <v>0</v>
      </c>
      <c r="F254" s="39">
        <f>'AFORO-Boy.-Calle 69B'!I928</f>
        <v>0</v>
      </c>
      <c r="G254" s="39">
        <f>'AFORO-Boy.-Calle 69B'!J928</f>
        <v>0</v>
      </c>
    </row>
    <row r="255" spans="1:7" x14ac:dyDescent="0.25">
      <c r="A255" s="32">
        <f>'AFORO-Boy.-Calle 69B'!C929</f>
        <v>800</v>
      </c>
      <c r="B255" s="32">
        <f>'AFORO-Boy.-Calle 69B'!D929</f>
        <v>815</v>
      </c>
      <c r="C255" s="33" t="str">
        <f>'AFORO-Boy.-Calle 69B'!F929</f>
        <v>10(2)</v>
      </c>
      <c r="D255" s="39">
        <f>'AFORO-Boy.-Calle 69B'!G929</f>
        <v>0</v>
      </c>
      <c r="E255" s="39">
        <f>'AFORO-Boy.-Calle 69B'!H929</f>
        <v>0</v>
      </c>
      <c r="F255" s="39">
        <f>'AFORO-Boy.-Calle 69B'!I929</f>
        <v>0</v>
      </c>
      <c r="G255" s="39">
        <f>'AFORO-Boy.-Calle 69B'!J929</f>
        <v>0</v>
      </c>
    </row>
    <row r="256" spans="1:7" x14ac:dyDescent="0.25">
      <c r="A256" s="32">
        <f>'AFORO-Boy.-Calle 69B'!C930</f>
        <v>815</v>
      </c>
      <c r="B256" s="32">
        <f>'AFORO-Boy.-Calle 69B'!D930</f>
        <v>830</v>
      </c>
      <c r="C256" s="33" t="str">
        <f>'AFORO-Boy.-Calle 69B'!F930</f>
        <v>10(2)</v>
      </c>
      <c r="D256" s="39">
        <f>'AFORO-Boy.-Calle 69B'!G930</f>
        <v>0</v>
      </c>
      <c r="E256" s="39">
        <f>'AFORO-Boy.-Calle 69B'!H930</f>
        <v>0</v>
      </c>
      <c r="F256" s="39">
        <f>'AFORO-Boy.-Calle 69B'!I930</f>
        <v>0</v>
      </c>
      <c r="G256" s="39">
        <f>'AFORO-Boy.-Calle 69B'!J930</f>
        <v>0</v>
      </c>
    </row>
    <row r="257" spans="1:7" x14ac:dyDescent="0.25">
      <c r="A257" s="32">
        <f>'AFORO-Boy.-Calle 69B'!C931</f>
        <v>830</v>
      </c>
      <c r="B257" s="32">
        <f>'AFORO-Boy.-Calle 69B'!D931</f>
        <v>845</v>
      </c>
      <c r="C257" s="33" t="str">
        <f>'AFORO-Boy.-Calle 69B'!F931</f>
        <v>10(2)</v>
      </c>
      <c r="D257" s="39">
        <f>'AFORO-Boy.-Calle 69B'!G931</f>
        <v>0</v>
      </c>
      <c r="E257" s="39">
        <f>'AFORO-Boy.-Calle 69B'!H931</f>
        <v>0</v>
      </c>
      <c r="F257" s="39">
        <f>'AFORO-Boy.-Calle 69B'!I931</f>
        <v>0</v>
      </c>
      <c r="G257" s="39">
        <f>'AFORO-Boy.-Calle 69B'!J931</f>
        <v>0</v>
      </c>
    </row>
    <row r="258" spans="1:7" x14ac:dyDescent="0.25">
      <c r="A258" s="32">
        <f>'AFORO-Boy.-Calle 69B'!C932</f>
        <v>845</v>
      </c>
      <c r="B258" s="32">
        <f>'AFORO-Boy.-Calle 69B'!D932</f>
        <v>900</v>
      </c>
      <c r="C258" s="33" t="str">
        <f>'AFORO-Boy.-Calle 69B'!F932</f>
        <v>10(2)</v>
      </c>
      <c r="D258" s="39">
        <f>'AFORO-Boy.-Calle 69B'!G932</f>
        <v>0</v>
      </c>
      <c r="E258" s="39">
        <f>'AFORO-Boy.-Calle 69B'!H932</f>
        <v>0</v>
      </c>
      <c r="F258" s="39">
        <f>'AFORO-Boy.-Calle 69B'!I932</f>
        <v>0</v>
      </c>
      <c r="G258" s="39">
        <f>'AFORO-Boy.-Calle 69B'!J932</f>
        <v>0</v>
      </c>
    </row>
    <row r="259" spans="1:7" x14ac:dyDescent="0.25">
      <c r="A259" s="32">
        <f>'AFORO-Boy.-Calle 69B'!C933</f>
        <v>900</v>
      </c>
      <c r="B259" s="32">
        <f>'AFORO-Boy.-Calle 69B'!D933</f>
        <v>915</v>
      </c>
      <c r="C259" s="33" t="str">
        <f>'AFORO-Boy.-Calle 69B'!F933</f>
        <v>10(2)</v>
      </c>
      <c r="D259" s="39">
        <f>'AFORO-Boy.-Calle 69B'!G933</f>
        <v>0</v>
      </c>
      <c r="E259" s="39">
        <f>'AFORO-Boy.-Calle 69B'!H933</f>
        <v>0</v>
      </c>
      <c r="F259" s="39">
        <f>'AFORO-Boy.-Calle 69B'!I933</f>
        <v>0</v>
      </c>
      <c r="G259" s="39">
        <f>'AFORO-Boy.-Calle 69B'!J933</f>
        <v>0</v>
      </c>
    </row>
    <row r="260" spans="1:7" x14ac:dyDescent="0.25">
      <c r="A260" s="32">
        <f>'AFORO-Boy.-Calle 69B'!C934</f>
        <v>915</v>
      </c>
      <c r="B260" s="32">
        <f>'AFORO-Boy.-Calle 69B'!D934</f>
        <v>930</v>
      </c>
      <c r="C260" s="33" t="str">
        <f>'AFORO-Boy.-Calle 69B'!F934</f>
        <v>10(2)</v>
      </c>
      <c r="D260" s="39">
        <f>'AFORO-Boy.-Calle 69B'!G934</f>
        <v>0</v>
      </c>
      <c r="E260" s="39">
        <f>'AFORO-Boy.-Calle 69B'!H934</f>
        <v>0</v>
      </c>
      <c r="F260" s="39">
        <f>'AFORO-Boy.-Calle 69B'!I934</f>
        <v>0</v>
      </c>
      <c r="G260" s="39">
        <f>'AFORO-Boy.-Calle 69B'!J934</f>
        <v>0</v>
      </c>
    </row>
    <row r="261" spans="1:7" x14ac:dyDescent="0.25">
      <c r="A261" s="32">
        <f>'AFORO-Boy.-Calle 69B'!C935</f>
        <v>930</v>
      </c>
      <c r="B261" s="32">
        <f>'AFORO-Boy.-Calle 69B'!D935</f>
        <v>945</v>
      </c>
      <c r="C261" s="33" t="str">
        <f>'AFORO-Boy.-Calle 69B'!F935</f>
        <v>10(2)</v>
      </c>
      <c r="D261" s="39">
        <f>'AFORO-Boy.-Calle 69B'!G935</f>
        <v>0</v>
      </c>
      <c r="E261" s="39">
        <f>'AFORO-Boy.-Calle 69B'!H935</f>
        <v>0</v>
      </c>
      <c r="F261" s="39">
        <f>'AFORO-Boy.-Calle 69B'!I935</f>
        <v>0</v>
      </c>
      <c r="G261" s="39">
        <f>'AFORO-Boy.-Calle 69B'!J935</f>
        <v>0</v>
      </c>
    </row>
    <row r="262" spans="1:7" x14ac:dyDescent="0.25">
      <c r="A262" s="32">
        <f>'AFORO-Boy.-Calle 69B'!C936</f>
        <v>945</v>
      </c>
      <c r="B262" s="32">
        <f>'AFORO-Boy.-Calle 69B'!D936</f>
        <v>1000</v>
      </c>
      <c r="C262" s="33" t="str">
        <f>'AFORO-Boy.-Calle 69B'!F936</f>
        <v>10(2)</v>
      </c>
      <c r="D262" s="39">
        <f>'AFORO-Boy.-Calle 69B'!G936</f>
        <v>0</v>
      </c>
      <c r="E262" s="39">
        <f>'AFORO-Boy.-Calle 69B'!H936</f>
        <v>0</v>
      </c>
      <c r="F262" s="39">
        <f>'AFORO-Boy.-Calle 69B'!I936</f>
        <v>0</v>
      </c>
      <c r="G262" s="39">
        <f>'AFORO-Boy.-Calle 69B'!J936</f>
        <v>0</v>
      </c>
    </row>
    <row r="263" spans="1:7" x14ac:dyDescent="0.25">
      <c r="A263" s="32">
        <f>'AFORO-Boy.-Calle 69B'!C937</f>
        <v>1000</v>
      </c>
      <c r="B263" s="32">
        <f>'AFORO-Boy.-Calle 69B'!D937</f>
        <v>1015</v>
      </c>
      <c r="C263" s="33" t="str">
        <f>'AFORO-Boy.-Calle 69B'!F937</f>
        <v>10(2)</v>
      </c>
      <c r="D263" s="39">
        <f>'AFORO-Boy.-Calle 69B'!G937</f>
        <v>0</v>
      </c>
      <c r="E263" s="39">
        <f>'AFORO-Boy.-Calle 69B'!H937</f>
        <v>0</v>
      </c>
      <c r="F263" s="39">
        <f>'AFORO-Boy.-Calle 69B'!I937</f>
        <v>0</v>
      </c>
      <c r="G263" s="39">
        <f>'AFORO-Boy.-Calle 69B'!J937</f>
        <v>0</v>
      </c>
    </row>
    <row r="264" spans="1:7" x14ac:dyDescent="0.25">
      <c r="A264" s="32">
        <f>'AFORO-Boy.-Calle 69B'!C938</f>
        <v>1015</v>
      </c>
      <c r="B264" s="32">
        <f>'AFORO-Boy.-Calle 69B'!D938</f>
        <v>1030</v>
      </c>
      <c r="C264" s="33" t="str">
        <f>'AFORO-Boy.-Calle 69B'!F938</f>
        <v>10(2)</v>
      </c>
      <c r="D264" s="39">
        <f>'AFORO-Boy.-Calle 69B'!G938</f>
        <v>0</v>
      </c>
      <c r="E264" s="39">
        <f>'AFORO-Boy.-Calle 69B'!H938</f>
        <v>0</v>
      </c>
      <c r="F264" s="39">
        <f>'AFORO-Boy.-Calle 69B'!I938</f>
        <v>0</v>
      </c>
      <c r="G264" s="39">
        <f>'AFORO-Boy.-Calle 69B'!J938</f>
        <v>0</v>
      </c>
    </row>
    <row r="265" spans="1:7" x14ac:dyDescent="0.25">
      <c r="A265" s="32">
        <f>'AFORO-Boy.-Calle 69B'!C939</f>
        <v>1030</v>
      </c>
      <c r="B265" s="32">
        <f>'AFORO-Boy.-Calle 69B'!D939</f>
        <v>1045</v>
      </c>
      <c r="C265" s="33" t="str">
        <f>'AFORO-Boy.-Calle 69B'!F939</f>
        <v>10(2)</v>
      </c>
      <c r="D265" s="39">
        <f>'AFORO-Boy.-Calle 69B'!G939</f>
        <v>0</v>
      </c>
      <c r="E265" s="39">
        <f>'AFORO-Boy.-Calle 69B'!H939</f>
        <v>0</v>
      </c>
      <c r="F265" s="39">
        <f>'AFORO-Boy.-Calle 69B'!I939</f>
        <v>0</v>
      </c>
      <c r="G265" s="39">
        <f>'AFORO-Boy.-Calle 69B'!J939</f>
        <v>0</v>
      </c>
    </row>
    <row r="266" spans="1:7" x14ac:dyDescent="0.25">
      <c r="A266" s="32">
        <f>'AFORO-Boy.-Calle 69B'!C940</f>
        <v>1045</v>
      </c>
      <c r="B266" s="32">
        <f>'AFORO-Boy.-Calle 69B'!D940</f>
        <v>1100</v>
      </c>
      <c r="C266" s="33" t="str">
        <f>'AFORO-Boy.-Calle 69B'!F940</f>
        <v>10(2)</v>
      </c>
      <c r="D266" s="39">
        <f>'AFORO-Boy.-Calle 69B'!G940</f>
        <v>0</v>
      </c>
      <c r="E266" s="39">
        <f>'AFORO-Boy.-Calle 69B'!H940</f>
        <v>0</v>
      </c>
      <c r="F266" s="39">
        <f>'AFORO-Boy.-Calle 69B'!I940</f>
        <v>0</v>
      </c>
      <c r="G266" s="39">
        <f>'AFORO-Boy.-Calle 69B'!J940</f>
        <v>0</v>
      </c>
    </row>
    <row r="267" spans="1:7" x14ac:dyDescent="0.25">
      <c r="A267" s="32">
        <f>'AFORO-Boy.-Calle 69B'!C941</f>
        <v>1100</v>
      </c>
      <c r="B267" s="32">
        <f>'AFORO-Boy.-Calle 69B'!D941</f>
        <v>1115</v>
      </c>
      <c r="C267" s="33" t="str">
        <f>'AFORO-Boy.-Calle 69B'!F941</f>
        <v>10(2)</v>
      </c>
      <c r="D267" s="39">
        <f>'AFORO-Boy.-Calle 69B'!G941</f>
        <v>0</v>
      </c>
      <c r="E267" s="39">
        <f>'AFORO-Boy.-Calle 69B'!H941</f>
        <v>0</v>
      </c>
      <c r="F267" s="39">
        <f>'AFORO-Boy.-Calle 69B'!I941</f>
        <v>0</v>
      </c>
      <c r="G267" s="39">
        <f>'AFORO-Boy.-Calle 69B'!J941</f>
        <v>0</v>
      </c>
    </row>
    <row r="268" spans="1:7" x14ac:dyDescent="0.25">
      <c r="A268" s="32">
        <f>'AFORO-Boy.-Calle 69B'!C942</f>
        <v>1115</v>
      </c>
      <c r="B268" s="32">
        <f>'AFORO-Boy.-Calle 69B'!D942</f>
        <v>1130</v>
      </c>
      <c r="C268" s="33" t="str">
        <f>'AFORO-Boy.-Calle 69B'!F942</f>
        <v>10(2)</v>
      </c>
      <c r="D268" s="39">
        <f>'AFORO-Boy.-Calle 69B'!G942</f>
        <v>0</v>
      </c>
      <c r="E268" s="39">
        <f>'AFORO-Boy.-Calle 69B'!H942</f>
        <v>0</v>
      </c>
      <c r="F268" s="39">
        <f>'AFORO-Boy.-Calle 69B'!I942</f>
        <v>0</v>
      </c>
      <c r="G268" s="39">
        <f>'AFORO-Boy.-Calle 69B'!J942</f>
        <v>0</v>
      </c>
    </row>
    <row r="269" spans="1:7" x14ac:dyDescent="0.25">
      <c r="A269" s="32">
        <f>'AFORO-Boy.-Calle 69B'!C943</f>
        <v>1130</v>
      </c>
      <c r="B269" s="32">
        <f>'AFORO-Boy.-Calle 69B'!D943</f>
        <v>1145</v>
      </c>
      <c r="C269" s="33" t="str">
        <f>'AFORO-Boy.-Calle 69B'!F943</f>
        <v>10(2)</v>
      </c>
      <c r="D269" s="39">
        <f>'AFORO-Boy.-Calle 69B'!G943</f>
        <v>0</v>
      </c>
      <c r="E269" s="39">
        <f>'AFORO-Boy.-Calle 69B'!H943</f>
        <v>0</v>
      </c>
      <c r="F269" s="39">
        <f>'AFORO-Boy.-Calle 69B'!I943</f>
        <v>0</v>
      </c>
      <c r="G269" s="39">
        <f>'AFORO-Boy.-Calle 69B'!J943</f>
        <v>0</v>
      </c>
    </row>
    <row r="270" spans="1:7" x14ac:dyDescent="0.25">
      <c r="A270" s="32">
        <f>'AFORO-Boy.-Calle 69B'!C944</f>
        <v>1145</v>
      </c>
      <c r="B270" s="32">
        <f>'AFORO-Boy.-Calle 69B'!D944</f>
        <v>1200</v>
      </c>
      <c r="C270" s="33" t="str">
        <f>'AFORO-Boy.-Calle 69B'!F944</f>
        <v>10(2)</v>
      </c>
      <c r="D270" s="39">
        <f>'AFORO-Boy.-Calle 69B'!G944</f>
        <v>0</v>
      </c>
      <c r="E270" s="39">
        <f>'AFORO-Boy.-Calle 69B'!H944</f>
        <v>0</v>
      </c>
      <c r="F270" s="39">
        <f>'AFORO-Boy.-Calle 69B'!I944</f>
        <v>0</v>
      </c>
      <c r="G270" s="39">
        <f>'AFORO-Boy.-Calle 69B'!J944</f>
        <v>0</v>
      </c>
    </row>
    <row r="271" spans="1:7" x14ac:dyDescent="0.25">
      <c r="A271" s="32">
        <f>'AFORO-Boy.-Calle 69B'!C945</f>
        <v>1200</v>
      </c>
      <c r="B271" s="32">
        <f>'AFORO-Boy.-Calle 69B'!D945</f>
        <v>1215</v>
      </c>
      <c r="C271" s="33" t="str">
        <f>'AFORO-Boy.-Calle 69B'!F945</f>
        <v>10(2)</v>
      </c>
      <c r="D271" s="39">
        <f>'AFORO-Boy.-Calle 69B'!G945</f>
        <v>0</v>
      </c>
      <c r="E271" s="39">
        <f>'AFORO-Boy.-Calle 69B'!H945</f>
        <v>0</v>
      </c>
      <c r="F271" s="39">
        <f>'AFORO-Boy.-Calle 69B'!I945</f>
        <v>0</v>
      </c>
      <c r="G271" s="39">
        <f>'AFORO-Boy.-Calle 69B'!J945</f>
        <v>0</v>
      </c>
    </row>
    <row r="272" spans="1:7" x14ac:dyDescent="0.25">
      <c r="A272" s="32">
        <f>'AFORO-Boy.-Calle 69B'!C946</f>
        <v>1215</v>
      </c>
      <c r="B272" s="32">
        <f>'AFORO-Boy.-Calle 69B'!D946</f>
        <v>1230</v>
      </c>
      <c r="C272" s="33" t="str">
        <f>'AFORO-Boy.-Calle 69B'!F946</f>
        <v>10(2)</v>
      </c>
      <c r="D272" s="39">
        <f>'AFORO-Boy.-Calle 69B'!G946</f>
        <v>0</v>
      </c>
      <c r="E272" s="39">
        <f>'AFORO-Boy.-Calle 69B'!H946</f>
        <v>0</v>
      </c>
      <c r="F272" s="39">
        <f>'AFORO-Boy.-Calle 69B'!I946</f>
        <v>0</v>
      </c>
      <c r="G272" s="39">
        <f>'AFORO-Boy.-Calle 69B'!J946</f>
        <v>0</v>
      </c>
    </row>
    <row r="273" spans="1:7" x14ac:dyDescent="0.25">
      <c r="A273" s="32">
        <f>'AFORO-Boy.-Calle 69B'!C947</f>
        <v>1230</v>
      </c>
      <c r="B273" s="32">
        <f>'AFORO-Boy.-Calle 69B'!D947</f>
        <v>1245</v>
      </c>
      <c r="C273" s="33" t="str">
        <f>'AFORO-Boy.-Calle 69B'!F947</f>
        <v>10(2)</v>
      </c>
      <c r="D273" s="39">
        <f>'AFORO-Boy.-Calle 69B'!G947</f>
        <v>0</v>
      </c>
      <c r="E273" s="39">
        <f>'AFORO-Boy.-Calle 69B'!H947</f>
        <v>0</v>
      </c>
      <c r="F273" s="39">
        <f>'AFORO-Boy.-Calle 69B'!I947</f>
        <v>0</v>
      </c>
      <c r="G273" s="39">
        <f>'AFORO-Boy.-Calle 69B'!J947</f>
        <v>0</v>
      </c>
    </row>
    <row r="274" spans="1:7" x14ac:dyDescent="0.25">
      <c r="A274" s="32">
        <f>'AFORO-Boy.-Calle 69B'!C948</f>
        <v>1245</v>
      </c>
      <c r="B274" s="32">
        <f>'AFORO-Boy.-Calle 69B'!D948</f>
        <v>1300</v>
      </c>
      <c r="C274" s="33" t="str">
        <f>'AFORO-Boy.-Calle 69B'!F948</f>
        <v>10(2)</v>
      </c>
      <c r="D274" s="39">
        <f>'AFORO-Boy.-Calle 69B'!G948</f>
        <v>0</v>
      </c>
      <c r="E274" s="39">
        <f>'AFORO-Boy.-Calle 69B'!H948</f>
        <v>0</v>
      </c>
      <c r="F274" s="39">
        <f>'AFORO-Boy.-Calle 69B'!I948</f>
        <v>0</v>
      </c>
      <c r="G274" s="39">
        <f>'AFORO-Boy.-Calle 69B'!J948</f>
        <v>0</v>
      </c>
    </row>
    <row r="275" spans="1:7" x14ac:dyDescent="0.25">
      <c r="A275" s="32">
        <f>'AFORO-Boy.-Calle 69B'!C949</f>
        <v>1300</v>
      </c>
      <c r="B275" s="32">
        <f>'AFORO-Boy.-Calle 69B'!D949</f>
        <v>1315</v>
      </c>
      <c r="C275" s="33" t="str">
        <f>'AFORO-Boy.-Calle 69B'!F949</f>
        <v>10(2)</v>
      </c>
      <c r="D275" s="39">
        <f>'AFORO-Boy.-Calle 69B'!G949</f>
        <v>0</v>
      </c>
      <c r="E275" s="39">
        <f>'AFORO-Boy.-Calle 69B'!H949</f>
        <v>0</v>
      </c>
      <c r="F275" s="39">
        <f>'AFORO-Boy.-Calle 69B'!I949</f>
        <v>0</v>
      </c>
      <c r="G275" s="39">
        <f>'AFORO-Boy.-Calle 69B'!J949</f>
        <v>0</v>
      </c>
    </row>
    <row r="276" spans="1:7" x14ac:dyDescent="0.25">
      <c r="A276" s="32">
        <f>'AFORO-Boy.-Calle 69B'!C950</f>
        <v>1315</v>
      </c>
      <c r="B276" s="32">
        <f>'AFORO-Boy.-Calle 69B'!D950</f>
        <v>1330</v>
      </c>
      <c r="C276" s="33" t="str">
        <f>'AFORO-Boy.-Calle 69B'!F950</f>
        <v>10(2)</v>
      </c>
      <c r="D276" s="39">
        <f>'AFORO-Boy.-Calle 69B'!G950</f>
        <v>0</v>
      </c>
      <c r="E276" s="39">
        <f>'AFORO-Boy.-Calle 69B'!H950</f>
        <v>0</v>
      </c>
      <c r="F276" s="39">
        <f>'AFORO-Boy.-Calle 69B'!I950</f>
        <v>0</v>
      </c>
      <c r="G276" s="39">
        <f>'AFORO-Boy.-Calle 69B'!J950</f>
        <v>0</v>
      </c>
    </row>
    <row r="277" spans="1:7" x14ac:dyDescent="0.25">
      <c r="A277" s="32">
        <f>'AFORO-Boy.-Calle 69B'!C951</f>
        <v>1330</v>
      </c>
      <c r="B277" s="32">
        <f>'AFORO-Boy.-Calle 69B'!D951</f>
        <v>1345</v>
      </c>
      <c r="C277" s="33" t="str">
        <f>'AFORO-Boy.-Calle 69B'!F951</f>
        <v>10(2)</v>
      </c>
      <c r="D277" s="39">
        <f>'AFORO-Boy.-Calle 69B'!G951</f>
        <v>0</v>
      </c>
      <c r="E277" s="39">
        <f>'AFORO-Boy.-Calle 69B'!H951</f>
        <v>0</v>
      </c>
      <c r="F277" s="39">
        <f>'AFORO-Boy.-Calle 69B'!I951</f>
        <v>0</v>
      </c>
      <c r="G277" s="39">
        <f>'AFORO-Boy.-Calle 69B'!J951</f>
        <v>0</v>
      </c>
    </row>
    <row r="278" spans="1:7" x14ac:dyDescent="0.25">
      <c r="A278" s="32">
        <f>'AFORO-Boy.-Calle 69B'!C952</f>
        <v>1345</v>
      </c>
      <c r="B278" s="32">
        <f>'AFORO-Boy.-Calle 69B'!D952</f>
        <v>1400</v>
      </c>
      <c r="C278" s="33" t="str">
        <f>'AFORO-Boy.-Calle 69B'!F952</f>
        <v>10(2)</v>
      </c>
      <c r="D278" s="39">
        <f>'AFORO-Boy.-Calle 69B'!G952</f>
        <v>0</v>
      </c>
      <c r="E278" s="39">
        <f>'AFORO-Boy.-Calle 69B'!H952</f>
        <v>0</v>
      </c>
      <c r="F278" s="39">
        <f>'AFORO-Boy.-Calle 69B'!I952</f>
        <v>0</v>
      </c>
      <c r="G278" s="39">
        <f>'AFORO-Boy.-Calle 69B'!J952</f>
        <v>0</v>
      </c>
    </row>
    <row r="279" spans="1:7" x14ac:dyDescent="0.25">
      <c r="A279" s="32">
        <f>'AFORO-Boy.-Calle 69B'!C953</f>
        <v>1400</v>
      </c>
      <c r="B279" s="32">
        <f>'AFORO-Boy.-Calle 69B'!D953</f>
        <v>1415</v>
      </c>
      <c r="C279" s="33" t="str">
        <f>'AFORO-Boy.-Calle 69B'!F953</f>
        <v>10(2)</v>
      </c>
      <c r="D279" s="39">
        <f>'AFORO-Boy.-Calle 69B'!G953</f>
        <v>0</v>
      </c>
      <c r="E279" s="39">
        <f>'AFORO-Boy.-Calle 69B'!H953</f>
        <v>0</v>
      </c>
      <c r="F279" s="39">
        <f>'AFORO-Boy.-Calle 69B'!I953</f>
        <v>0</v>
      </c>
      <c r="G279" s="39">
        <f>'AFORO-Boy.-Calle 69B'!J953</f>
        <v>0</v>
      </c>
    </row>
    <row r="280" spans="1:7" x14ac:dyDescent="0.25">
      <c r="A280" s="32">
        <f>'AFORO-Boy.-Calle 69B'!C954</f>
        <v>1415</v>
      </c>
      <c r="B280" s="32">
        <f>'AFORO-Boy.-Calle 69B'!D954</f>
        <v>1430</v>
      </c>
      <c r="C280" s="33" t="str">
        <f>'AFORO-Boy.-Calle 69B'!F954</f>
        <v>10(2)</v>
      </c>
      <c r="D280" s="39">
        <f>'AFORO-Boy.-Calle 69B'!G954</f>
        <v>0</v>
      </c>
      <c r="E280" s="39">
        <f>'AFORO-Boy.-Calle 69B'!H954</f>
        <v>0</v>
      </c>
      <c r="F280" s="39">
        <f>'AFORO-Boy.-Calle 69B'!I954</f>
        <v>0</v>
      </c>
      <c r="G280" s="39">
        <f>'AFORO-Boy.-Calle 69B'!J954</f>
        <v>0</v>
      </c>
    </row>
    <row r="281" spans="1:7" x14ac:dyDescent="0.25">
      <c r="A281" s="32">
        <f>'AFORO-Boy.-Calle 69B'!C955</f>
        <v>1430</v>
      </c>
      <c r="B281" s="32">
        <f>'AFORO-Boy.-Calle 69B'!D955</f>
        <v>1445</v>
      </c>
      <c r="C281" s="33" t="str">
        <f>'AFORO-Boy.-Calle 69B'!F955</f>
        <v>10(2)</v>
      </c>
      <c r="D281" s="39">
        <f>'AFORO-Boy.-Calle 69B'!G955</f>
        <v>0</v>
      </c>
      <c r="E281" s="39">
        <f>'AFORO-Boy.-Calle 69B'!H955</f>
        <v>0</v>
      </c>
      <c r="F281" s="39">
        <f>'AFORO-Boy.-Calle 69B'!I955</f>
        <v>0</v>
      </c>
      <c r="G281" s="39">
        <f>'AFORO-Boy.-Calle 69B'!J955</f>
        <v>0</v>
      </c>
    </row>
    <row r="282" spans="1:7" x14ac:dyDescent="0.25">
      <c r="A282" s="32">
        <f>'AFORO-Boy.-Calle 69B'!C956</f>
        <v>1445</v>
      </c>
      <c r="B282" s="32">
        <f>'AFORO-Boy.-Calle 69B'!D956</f>
        <v>1500</v>
      </c>
      <c r="C282" s="33" t="str">
        <f>'AFORO-Boy.-Calle 69B'!F956</f>
        <v>10(2)</v>
      </c>
      <c r="D282" s="39">
        <f>'AFORO-Boy.-Calle 69B'!G956</f>
        <v>0</v>
      </c>
      <c r="E282" s="39">
        <f>'AFORO-Boy.-Calle 69B'!H956</f>
        <v>0</v>
      </c>
      <c r="F282" s="39">
        <f>'AFORO-Boy.-Calle 69B'!I956</f>
        <v>0</v>
      </c>
      <c r="G282" s="39">
        <f>'AFORO-Boy.-Calle 69B'!J956</f>
        <v>0</v>
      </c>
    </row>
    <row r="283" spans="1:7" x14ac:dyDescent="0.25">
      <c r="A283" s="32">
        <f>'AFORO-Boy.-Calle 69B'!C957</f>
        <v>1500</v>
      </c>
      <c r="B283" s="32">
        <f>'AFORO-Boy.-Calle 69B'!D957</f>
        <v>1515</v>
      </c>
      <c r="C283" s="33" t="str">
        <f>'AFORO-Boy.-Calle 69B'!F957</f>
        <v>10(2)</v>
      </c>
      <c r="D283" s="39">
        <f>'AFORO-Boy.-Calle 69B'!G957</f>
        <v>0</v>
      </c>
      <c r="E283" s="39">
        <f>'AFORO-Boy.-Calle 69B'!H957</f>
        <v>0</v>
      </c>
      <c r="F283" s="39">
        <f>'AFORO-Boy.-Calle 69B'!I957</f>
        <v>0</v>
      </c>
      <c r="G283" s="39">
        <f>'AFORO-Boy.-Calle 69B'!J957</f>
        <v>0</v>
      </c>
    </row>
    <row r="284" spans="1:7" x14ac:dyDescent="0.25">
      <c r="A284" s="32">
        <f>'AFORO-Boy.-Calle 69B'!C958</f>
        <v>1515</v>
      </c>
      <c r="B284" s="32">
        <f>'AFORO-Boy.-Calle 69B'!D958</f>
        <v>1530</v>
      </c>
      <c r="C284" s="33" t="str">
        <f>'AFORO-Boy.-Calle 69B'!F958</f>
        <v>10(2)</v>
      </c>
      <c r="D284" s="39">
        <f>'AFORO-Boy.-Calle 69B'!G958</f>
        <v>0</v>
      </c>
      <c r="E284" s="39">
        <f>'AFORO-Boy.-Calle 69B'!H958</f>
        <v>0</v>
      </c>
      <c r="F284" s="39">
        <f>'AFORO-Boy.-Calle 69B'!I958</f>
        <v>0</v>
      </c>
      <c r="G284" s="39">
        <f>'AFORO-Boy.-Calle 69B'!J958</f>
        <v>0</v>
      </c>
    </row>
    <row r="285" spans="1:7" x14ac:dyDescent="0.25">
      <c r="A285" s="32">
        <f>'AFORO-Boy.-Calle 69B'!C959</f>
        <v>1530</v>
      </c>
      <c r="B285" s="32">
        <f>'AFORO-Boy.-Calle 69B'!D959</f>
        <v>1545</v>
      </c>
      <c r="C285" s="33" t="str">
        <f>'AFORO-Boy.-Calle 69B'!F959</f>
        <v>10(2)</v>
      </c>
      <c r="D285" s="39">
        <f>'AFORO-Boy.-Calle 69B'!G959</f>
        <v>0</v>
      </c>
      <c r="E285" s="39">
        <f>'AFORO-Boy.-Calle 69B'!H959</f>
        <v>0</v>
      </c>
      <c r="F285" s="39">
        <f>'AFORO-Boy.-Calle 69B'!I959</f>
        <v>0</v>
      </c>
      <c r="G285" s="39">
        <f>'AFORO-Boy.-Calle 69B'!J959</f>
        <v>0</v>
      </c>
    </row>
    <row r="286" spans="1:7" x14ac:dyDescent="0.25">
      <c r="A286" s="32">
        <f>'AFORO-Boy.-Calle 69B'!C960</f>
        <v>1545</v>
      </c>
      <c r="B286" s="32">
        <f>'AFORO-Boy.-Calle 69B'!D960</f>
        <v>1600</v>
      </c>
      <c r="C286" s="33" t="str">
        <f>'AFORO-Boy.-Calle 69B'!F960</f>
        <v>10(2)</v>
      </c>
      <c r="D286" s="39">
        <f>'AFORO-Boy.-Calle 69B'!G960</f>
        <v>0</v>
      </c>
      <c r="E286" s="39">
        <f>'AFORO-Boy.-Calle 69B'!H960</f>
        <v>0</v>
      </c>
      <c r="F286" s="39">
        <f>'AFORO-Boy.-Calle 69B'!I960</f>
        <v>0</v>
      </c>
      <c r="G286" s="39">
        <f>'AFORO-Boy.-Calle 69B'!J960</f>
        <v>0</v>
      </c>
    </row>
    <row r="287" spans="1:7" x14ac:dyDescent="0.25">
      <c r="A287" s="32">
        <f>'AFORO-Boy.-Calle 69B'!C961</f>
        <v>1600</v>
      </c>
      <c r="B287" s="32">
        <f>'AFORO-Boy.-Calle 69B'!D961</f>
        <v>1615</v>
      </c>
      <c r="C287" s="33" t="str">
        <f>'AFORO-Boy.-Calle 69B'!F961</f>
        <v>10(2)</v>
      </c>
      <c r="D287" s="39">
        <f>'AFORO-Boy.-Calle 69B'!G961</f>
        <v>0</v>
      </c>
      <c r="E287" s="39">
        <f>'AFORO-Boy.-Calle 69B'!H961</f>
        <v>0</v>
      </c>
      <c r="F287" s="39">
        <f>'AFORO-Boy.-Calle 69B'!I961</f>
        <v>0</v>
      </c>
      <c r="G287" s="39">
        <f>'AFORO-Boy.-Calle 69B'!J961</f>
        <v>0</v>
      </c>
    </row>
    <row r="288" spans="1:7" x14ac:dyDescent="0.25">
      <c r="A288" s="32">
        <f>'AFORO-Boy.-Calle 69B'!C962</f>
        <v>1615</v>
      </c>
      <c r="B288" s="32">
        <f>'AFORO-Boy.-Calle 69B'!D962</f>
        <v>1630</v>
      </c>
      <c r="C288" s="33" t="str">
        <f>'AFORO-Boy.-Calle 69B'!F962</f>
        <v>10(2)</v>
      </c>
      <c r="D288" s="39">
        <f>'AFORO-Boy.-Calle 69B'!G962</f>
        <v>0</v>
      </c>
      <c r="E288" s="39">
        <f>'AFORO-Boy.-Calle 69B'!H962</f>
        <v>0</v>
      </c>
      <c r="F288" s="39">
        <f>'AFORO-Boy.-Calle 69B'!I962</f>
        <v>0</v>
      </c>
      <c r="G288" s="39">
        <f>'AFORO-Boy.-Calle 69B'!J962</f>
        <v>0</v>
      </c>
    </row>
    <row r="289" spans="1:7" x14ac:dyDescent="0.25">
      <c r="A289" s="32">
        <f>'AFORO-Boy.-Calle 69B'!C963</f>
        <v>1630</v>
      </c>
      <c r="B289" s="32">
        <f>'AFORO-Boy.-Calle 69B'!D963</f>
        <v>1645</v>
      </c>
      <c r="C289" s="33" t="str">
        <f>'AFORO-Boy.-Calle 69B'!F963</f>
        <v>10(2)</v>
      </c>
      <c r="D289" s="39">
        <f>'AFORO-Boy.-Calle 69B'!G963</f>
        <v>0</v>
      </c>
      <c r="E289" s="39">
        <f>'AFORO-Boy.-Calle 69B'!H963</f>
        <v>0</v>
      </c>
      <c r="F289" s="39">
        <f>'AFORO-Boy.-Calle 69B'!I963</f>
        <v>0</v>
      </c>
      <c r="G289" s="39">
        <f>'AFORO-Boy.-Calle 69B'!J963</f>
        <v>0</v>
      </c>
    </row>
    <row r="290" spans="1:7" x14ac:dyDescent="0.25">
      <c r="A290" s="32">
        <f>'AFORO-Boy.-Calle 69B'!C964</f>
        <v>1645</v>
      </c>
      <c r="B290" s="32">
        <f>'AFORO-Boy.-Calle 69B'!D964</f>
        <v>1700</v>
      </c>
      <c r="C290" s="33" t="str">
        <f>'AFORO-Boy.-Calle 69B'!F964</f>
        <v>10(2)</v>
      </c>
      <c r="D290" s="39">
        <f>'AFORO-Boy.-Calle 69B'!G964</f>
        <v>0</v>
      </c>
      <c r="E290" s="39">
        <f>'AFORO-Boy.-Calle 69B'!H964</f>
        <v>0</v>
      </c>
      <c r="F290" s="39">
        <f>'AFORO-Boy.-Calle 69B'!I964</f>
        <v>0</v>
      </c>
      <c r="G290" s="39">
        <f>'AFORO-Boy.-Calle 69B'!J964</f>
        <v>0</v>
      </c>
    </row>
    <row r="291" spans="1:7" x14ac:dyDescent="0.25">
      <c r="A291" s="32">
        <f>'AFORO-Boy.-Calle 69B'!C965</f>
        <v>1700</v>
      </c>
      <c r="B291" s="32">
        <f>'AFORO-Boy.-Calle 69B'!D965</f>
        <v>1715</v>
      </c>
      <c r="C291" s="33" t="str">
        <f>'AFORO-Boy.-Calle 69B'!F965</f>
        <v>10(2)</v>
      </c>
      <c r="D291" s="39">
        <f>'AFORO-Boy.-Calle 69B'!G965</f>
        <v>0</v>
      </c>
      <c r="E291" s="39">
        <f>'AFORO-Boy.-Calle 69B'!H965</f>
        <v>0</v>
      </c>
      <c r="F291" s="39">
        <f>'AFORO-Boy.-Calle 69B'!I965</f>
        <v>0</v>
      </c>
      <c r="G291" s="39">
        <f>'AFORO-Boy.-Calle 69B'!J965</f>
        <v>0</v>
      </c>
    </row>
    <row r="292" spans="1:7" x14ac:dyDescent="0.25">
      <c r="A292" s="32">
        <f>'AFORO-Boy.-Calle 69B'!C966</f>
        <v>1715</v>
      </c>
      <c r="B292" s="32">
        <f>'AFORO-Boy.-Calle 69B'!D966</f>
        <v>1730</v>
      </c>
      <c r="C292" s="33" t="str">
        <f>'AFORO-Boy.-Calle 69B'!F966</f>
        <v>10(2)</v>
      </c>
      <c r="D292" s="39">
        <f>'AFORO-Boy.-Calle 69B'!G966</f>
        <v>0</v>
      </c>
      <c r="E292" s="39">
        <f>'AFORO-Boy.-Calle 69B'!H966</f>
        <v>0</v>
      </c>
      <c r="F292" s="39">
        <f>'AFORO-Boy.-Calle 69B'!I966</f>
        <v>0</v>
      </c>
      <c r="G292" s="39">
        <f>'AFORO-Boy.-Calle 69B'!J966</f>
        <v>0</v>
      </c>
    </row>
    <row r="293" spans="1:7" x14ac:dyDescent="0.25">
      <c r="A293" s="32">
        <f>'AFORO-Boy.-Calle 69B'!C967</f>
        <v>1730</v>
      </c>
      <c r="B293" s="32">
        <f>'AFORO-Boy.-Calle 69B'!D967</f>
        <v>1745</v>
      </c>
      <c r="C293" s="33" t="str">
        <f>'AFORO-Boy.-Calle 69B'!F967</f>
        <v>10(2)</v>
      </c>
      <c r="D293" s="39">
        <f>'AFORO-Boy.-Calle 69B'!G967</f>
        <v>0</v>
      </c>
      <c r="E293" s="39">
        <f>'AFORO-Boy.-Calle 69B'!H967</f>
        <v>0</v>
      </c>
      <c r="F293" s="39">
        <f>'AFORO-Boy.-Calle 69B'!I967</f>
        <v>0</v>
      </c>
      <c r="G293" s="39">
        <f>'AFORO-Boy.-Calle 69B'!J967</f>
        <v>0</v>
      </c>
    </row>
    <row r="294" spans="1:7" x14ac:dyDescent="0.25">
      <c r="A294" s="32">
        <f>'AFORO-Boy.-Calle 69B'!C968</f>
        <v>1745</v>
      </c>
      <c r="B294" s="32">
        <f>'AFORO-Boy.-Calle 69B'!D968</f>
        <v>1800</v>
      </c>
      <c r="C294" s="33" t="str">
        <f>'AFORO-Boy.-Calle 69B'!F968</f>
        <v>10(2)</v>
      </c>
      <c r="D294" s="39">
        <f>'AFORO-Boy.-Calle 69B'!G968</f>
        <v>0</v>
      </c>
      <c r="E294" s="39">
        <f>'AFORO-Boy.-Calle 69B'!H968</f>
        <v>0</v>
      </c>
      <c r="F294" s="39">
        <f>'AFORO-Boy.-Calle 69B'!I968</f>
        <v>0</v>
      </c>
      <c r="G294" s="39">
        <f>'AFORO-Boy.-Calle 69B'!J968</f>
        <v>0</v>
      </c>
    </row>
    <row r="295" spans="1:7" x14ac:dyDescent="0.25">
      <c r="A295" s="32">
        <f>'AFORO-Boy.-Calle 69B'!C969</f>
        <v>1800</v>
      </c>
      <c r="B295" s="32">
        <f>'AFORO-Boy.-Calle 69B'!D969</f>
        <v>1815</v>
      </c>
      <c r="C295" s="33" t="str">
        <f>'AFORO-Boy.-Calle 69B'!F969</f>
        <v>10(2)</v>
      </c>
      <c r="D295" s="39">
        <f>'AFORO-Boy.-Calle 69B'!G969</f>
        <v>0</v>
      </c>
      <c r="E295" s="39">
        <f>'AFORO-Boy.-Calle 69B'!H969</f>
        <v>0</v>
      </c>
      <c r="F295" s="39">
        <f>'AFORO-Boy.-Calle 69B'!I969</f>
        <v>0</v>
      </c>
      <c r="G295" s="39">
        <f>'AFORO-Boy.-Calle 69B'!J969</f>
        <v>0</v>
      </c>
    </row>
    <row r="296" spans="1:7" x14ac:dyDescent="0.25">
      <c r="A296" s="32">
        <f>'AFORO-Boy.-Calle 69B'!C970</f>
        <v>1815</v>
      </c>
      <c r="B296" s="32">
        <f>'AFORO-Boy.-Calle 69B'!D970</f>
        <v>1830</v>
      </c>
      <c r="C296" s="33" t="str">
        <f>'AFORO-Boy.-Calle 69B'!F970</f>
        <v>10(2)</v>
      </c>
      <c r="D296" s="39">
        <f>'AFORO-Boy.-Calle 69B'!G970</f>
        <v>0</v>
      </c>
      <c r="E296" s="39">
        <f>'AFORO-Boy.-Calle 69B'!H970</f>
        <v>0</v>
      </c>
      <c r="F296" s="39">
        <f>'AFORO-Boy.-Calle 69B'!I970</f>
        <v>0</v>
      </c>
      <c r="G296" s="39">
        <f>'AFORO-Boy.-Calle 69B'!J970</f>
        <v>0</v>
      </c>
    </row>
    <row r="297" spans="1:7" x14ac:dyDescent="0.25">
      <c r="A297" s="32">
        <f>'AFORO-Boy.-Calle 69B'!C971</f>
        <v>1830</v>
      </c>
      <c r="B297" s="32">
        <f>'AFORO-Boy.-Calle 69B'!D971</f>
        <v>1845</v>
      </c>
      <c r="C297" s="33" t="str">
        <f>'AFORO-Boy.-Calle 69B'!F971</f>
        <v>10(2)</v>
      </c>
      <c r="D297" s="39">
        <f>'AFORO-Boy.-Calle 69B'!G971</f>
        <v>0</v>
      </c>
      <c r="E297" s="39">
        <f>'AFORO-Boy.-Calle 69B'!H971</f>
        <v>0</v>
      </c>
      <c r="F297" s="39">
        <f>'AFORO-Boy.-Calle 69B'!I971</f>
        <v>0</v>
      </c>
      <c r="G297" s="39">
        <f>'AFORO-Boy.-Calle 69B'!J971</f>
        <v>0</v>
      </c>
    </row>
    <row r="298" spans="1:7" x14ac:dyDescent="0.25">
      <c r="A298" s="32">
        <f>'AFORO-Boy.-Calle 69B'!C972</f>
        <v>1845</v>
      </c>
      <c r="B298" s="32">
        <f>'AFORO-Boy.-Calle 69B'!D972</f>
        <v>1900</v>
      </c>
      <c r="C298" s="33" t="str">
        <f>'AFORO-Boy.-Calle 69B'!F972</f>
        <v>10(2)</v>
      </c>
      <c r="D298" s="39">
        <f>'AFORO-Boy.-Calle 69B'!G972</f>
        <v>0</v>
      </c>
      <c r="E298" s="39">
        <f>'AFORO-Boy.-Calle 69B'!H972</f>
        <v>0</v>
      </c>
      <c r="F298" s="39">
        <f>'AFORO-Boy.-Calle 69B'!I972</f>
        <v>0</v>
      </c>
      <c r="G298" s="39">
        <f>'AFORO-Boy.-Calle 69B'!J972</f>
        <v>0</v>
      </c>
    </row>
    <row r="299" spans="1:7" x14ac:dyDescent="0.25">
      <c r="A299" s="32">
        <f>'AFORO-Boy.-Calle 69B'!C973</f>
        <v>1900</v>
      </c>
      <c r="B299" s="32">
        <f>'AFORO-Boy.-Calle 69B'!D973</f>
        <v>1915</v>
      </c>
      <c r="C299" s="33" t="str">
        <f>'AFORO-Boy.-Calle 69B'!F973</f>
        <v>10(2)</v>
      </c>
      <c r="D299" s="39">
        <f>'AFORO-Boy.-Calle 69B'!G973</f>
        <v>0</v>
      </c>
      <c r="E299" s="39">
        <f>'AFORO-Boy.-Calle 69B'!H973</f>
        <v>0</v>
      </c>
      <c r="F299" s="39">
        <f>'AFORO-Boy.-Calle 69B'!I973</f>
        <v>0</v>
      </c>
      <c r="G299" s="39">
        <f>'AFORO-Boy.-Calle 69B'!J973</f>
        <v>0</v>
      </c>
    </row>
    <row r="300" spans="1:7" x14ac:dyDescent="0.25">
      <c r="A300" s="32">
        <f>'AFORO-Boy.-Calle 69B'!C974</f>
        <v>1915</v>
      </c>
      <c r="B300" s="32">
        <f>'AFORO-Boy.-Calle 69B'!D974</f>
        <v>1930</v>
      </c>
      <c r="C300" s="33" t="str">
        <f>'AFORO-Boy.-Calle 69B'!F974</f>
        <v>10(2)</v>
      </c>
      <c r="D300" s="39">
        <f>'AFORO-Boy.-Calle 69B'!G974</f>
        <v>0</v>
      </c>
      <c r="E300" s="39">
        <f>'AFORO-Boy.-Calle 69B'!H974</f>
        <v>0</v>
      </c>
      <c r="F300" s="39">
        <f>'AFORO-Boy.-Calle 69B'!I974</f>
        <v>0</v>
      </c>
      <c r="G300" s="39">
        <f>'AFORO-Boy.-Calle 69B'!J974</f>
        <v>0</v>
      </c>
    </row>
    <row r="301" spans="1:7" x14ac:dyDescent="0.25">
      <c r="A301" s="32">
        <f>'AFORO-Boy.-Calle 69B'!C975</f>
        <v>1930</v>
      </c>
      <c r="B301" s="32">
        <f>'AFORO-Boy.-Calle 69B'!D975</f>
        <v>1945</v>
      </c>
      <c r="C301" s="33" t="str">
        <f>'AFORO-Boy.-Calle 69B'!F975</f>
        <v>10(2)</v>
      </c>
      <c r="D301" s="39">
        <f>'AFORO-Boy.-Calle 69B'!G975</f>
        <v>0</v>
      </c>
      <c r="E301" s="39">
        <f>'AFORO-Boy.-Calle 69B'!H975</f>
        <v>0</v>
      </c>
      <c r="F301" s="39">
        <f>'AFORO-Boy.-Calle 69B'!I975</f>
        <v>0</v>
      </c>
      <c r="G301" s="39">
        <f>'AFORO-Boy.-Calle 69B'!J975</f>
        <v>0</v>
      </c>
    </row>
    <row r="302" spans="1:7" x14ac:dyDescent="0.25">
      <c r="A302" s="32">
        <f>'AFORO-Boy.-Calle 69B'!C976</f>
        <v>1945</v>
      </c>
      <c r="B302" s="32">
        <f>'AFORO-Boy.-Calle 69B'!D976</f>
        <v>2000</v>
      </c>
      <c r="C302" s="33" t="str">
        <f>'AFORO-Boy.-Calle 69B'!F976</f>
        <v>10(2)</v>
      </c>
      <c r="D302" s="39">
        <f>'AFORO-Boy.-Calle 69B'!G976</f>
        <v>0</v>
      </c>
      <c r="E302" s="39">
        <f>'AFORO-Boy.-Calle 69B'!H976</f>
        <v>0</v>
      </c>
      <c r="F302" s="39">
        <f>'AFORO-Boy.-Calle 69B'!I976</f>
        <v>0</v>
      </c>
      <c r="G302" s="39">
        <f>'AFORO-Boy.-Calle 69B'!J976</f>
        <v>0</v>
      </c>
    </row>
    <row r="303" spans="1:7" x14ac:dyDescent="0.25">
      <c r="A303" s="32"/>
    </row>
    <row r="304" spans="1:7" x14ac:dyDescent="0.25">
      <c r="A304" s="32"/>
    </row>
    <row r="305" spans="1:1" x14ac:dyDescent="0.25">
      <c r="A305" s="32"/>
    </row>
    <row r="306" spans="1:1" x14ac:dyDescent="0.25">
      <c r="A306" s="32"/>
    </row>
    <row r="307" spans="1:1" x14ac:dyDescent="0.25">
      <c r="A307" s="32"/>
    </row>
    <row r="308" spans="1:1" x14ac:dyDescent="0.25">
      <c r="A308" s="32"/>
    </row>
    <row r="309" spans="1:1" x14ac:dyDescent="0.25">
      <c r="A309" s="32"/>
    </row>
    <row r="310" spans="1:1" x14ac:dyDescent="0.25">
      <c r="A310" s="32"/>
    </row>
    <row r="311" spans="1:1" x14ac:dyDescent="0.25">
      <c r="A311" s="32"/>
    </row>
    <row r="312" spans="1:1" x14ac:dyDescent="0.25">
      <c r="A312" s="32"/>
    </row>
    <row r="313" spans="1:1" x14ac:dyDescent="0.25">
      <c r="A313" s="32"/>
    </row>
    <row r="314" spans="1:1" x14ac:dyDescent="0.25">
      <c r="A314" s="32"/>
    </row>
    <row r="315" spans="1:1" x14ac:dyDescent="0.25">
      <c r="A315" s="32"/>
    </row>
    <row r="316" spans="1:1" x14ac:dyDescent="0.25">
      <c r="A316" s="32"/>
    </row>
    <row r="317" spans="1:1" x14ac:dyDescent="0.25">
      <c r="A317" s="32"/>
    </row>
    <row r="318" spans="1:1" x14ac:dyDescent="0.25">
      <c r="A318" s="32"/>
    </row>
    <row r="319" spans="1:1" x14ac:dyDescent="0.25">
      <c r="A319" s="32"/>
    </row>
    <row r="320" spans="1:1" x14ac:dyDescent="0.25">
      <c r="A320" s="32"/>
    </row>
    <row r="321" spans="1:1" x14ac:dyDescent="0.25">
      <c r="A321" s="32"/>
    </row>
    <row r="322" spans="1:1" x14ac:dyDescent="0.25">
      <c r="A322" s="32"/>
    </row>
    <row r="323" spans="1:1" x14ac:dyDescent="0.25">
      <c r="A323" s="32"/>
    </row>
    <row r="324" spans="1:1" x14ac:dyDescent="0.25">
      <c r="A324" s="32"/>
    </row>
    <row r="325" spans="1:1" x14ac:dyDescent="0.25">
      <c r="A325" s="32"/>
    </row>
    <row r="326" spans="1:1" x14ac:dyDescent="0.25">
      <c r="A326" s="32"/>
    </row>
    <row r="327" spans="1:1" x14ac:dyDescent="0.25">
      <c r="A327" s="32"/>
    </row>
    <row r="328" spans="1:1" x14ac:dyDescent="0.25">
      <c r="A328" s="32"/>
    </row>
    <row r="329" spans="1:1" x14ac:dyDescent="0.25">
      <c r="A329" s="32"/>
    </row>
    <row r="330" spans="1:1" x14ac:dyDescent="0.25">
      <c r="A330" s="32"/>
    </row>
    <row r="331" spans="1:1" x14ac:dyDescent="0.25">
      <c r="A331" s="32"/>
    </row>
    <row r="332" spans="1:1" x14ac:dyDescent="0.25">
      <c r="A332" s="32"/>
    </row>
    <row r="333" spans="1:1" x14ac:dyDescent="0.25">
      <c r="A333" s="32"/>
    </row>
    <row r="334" spans="1:1" x14ac:dyDescent="0.25">
      <c r="A334" s="32"/>
    </row>
    <row r="335" spans="1:1" x14ac:dyDescent="0.25">
      <c r="A335" s="32"/>
    </row>
    <row r="336" spans="1:1" x14ac:dyDescent="0.25">
      <c r="A336" s="32"/>
    </row>
    <row r="337" spans="1:1" x14ac:dyDescent="0.25">
      <c r="A337" s="32"/>
    </row>
    <row r="338" spans="1:1" x14ac:dyDescent="0.25">
      <c r="A338" s="32"/>
    </row>
    <row r="339" spans="1:1" x14ac:dyDescent="0.25">
      <c r="A339" s="32"/>
    </row>
    <row r="340" spans="1:1" x14ac:dyDescent="0.25">
      <c r="A340" s="32"/>
    </row>
    <row r="341" spans="1:1" x14ac:dyDescent="0.25">
      <c r="A341" s="32"/>
    </row>
    <row r="342" spans="1:1" x14ac:dyDescent="0.25">
      <c r="A342" s="32"/>
    </row>
    <row r="343" spans="1:1" x14ac:dyDescent="0.25">
      <c r="A343" s="32"/>
    </row>
    <row r="344" spans="1:1" x14ac:dyDescent="0.25">
      <c r="A344" s="32"/>
    </row>
    <row r="345" spans="1:1" x14ac:dyDescent="0.25">
      <c r="A345" s="32"/>
    </row>
    <row r="346" spans="1:1" x14ac:dyDescent="0.25">
      <c r="A346" s="32"/>
    </row>
    <row r="347" spans="1:1" x14ac:dyDescent="0.25">
      <c r="A347" s="32"/>
    </row>
    <row r="348" spans="1:1" x14ac:dyDescent="0.25">
      <c r="A348" s="32"/>
    </row>
    <row r="349" spans="1:1" x14ac:dyDescent="0.25">
      <c r="A349" s="32"/>
    </row>
    <row r="350" spans="1:1" x14ac:dyDescent="0.25">
      <c r="A350" s="32"/>
    </row>
    <row r="351" spans="1:1" x14ac:dyDescent="0.25">
      <c r="A351" s="32"/>
    </row>
    <row r="352" spans="1:1" x14ac:dyDescent="0.25">
      <c r="A352" s="32"/>
    </row>
    <row r="353" spans="1:1" x14ac:dyDescent="0.25">
      <c r="A353" s="32"/>
    </row>
    <row r="354" spans="1:1" x14ac:dyDescent="0.25">
      <c r="A354" s="32"/>
    </row>
    <row r="355" spans="1:1" x14ac:dyDescent="0.25">
      <c r="A355" s="32"/>
    </row>
    <row r="356" spans="1:1" x14ac:dyDescent="0.25">
      <c r="A356" s="32"/>
    </row>
    <row r="357" spans="1:1" x14ac:dyDescent="0.25">
      <c r="A357" s="32"/>
    </row>
    <row r="358" spans="1:1" x14ac:dyDescent="0.25">
      <c r="A358" s="32"/>
    </row>
    <row r="359" spans="1:1" x14ac:dyDescent="0.25">
      <c r="A359" s="32"/>
    </row>
    <row r="360" spans="1:1" x14ac:dyDescent="0.25">
      <c r="A360" s="32"/>
    </row>
    <row r="361" spans="1:1" x14ac:dyDescent="0.25">
      <c r="A361" s="32"/>
    </row>
    <row r="362" spans="1:1" x14ac:dyDescent="0.25">
      <c r="A362" s="32"/>
    </row>
    <row r="363" spans="1:1" x14ac:dyDescent="0.25">
      <c r="A363" s="32"/>
    </row>
    <row r="364" spans="1:1" x14ac:dyDescent="0.25">
      <c r="A364" s="32"/>
    </row>
    <row r="365" spans="1:1" x14ac:dyDescent="0.25">
      <c r="A365" s="32"/>
    </row>
    <row r="366" spans="1:1" x14ac:dyDescent="0.25">
      <c r="A366" s="32"/>
    </row>
    <row r="367" spans="1:1" x14ac:dyDescent="0.25">
      <c r="A367" s="32"/>
    </row>
    <row r="368" spans="1:1" x14ac:dyDescent="0.25">
      <c r="A368" s="32"/>
    </row>
    <row r="369" spans="1:1" x14ac:dyDescent="0.25">
      <c r="A369" s="32"/>
    </row>
    <row r="370" spans="1:1" x14ac:dyDescent="0.25">
      <c r="A370" s="32"/>
    </row>
    <row r="371" spans="1:1" x14ac:dyDescent="0.25">
      <c r="A371" s="32"/>
    </row>
    <row r="372" spans="1:1" x14ac:dyDescent="0.25">
      <c r="A372" s="32"/>
    </row>
    <row r="373" spans="1:1" x14ac:dyDescent="0.25">
      <c r="A373" s="32"/>
    </row>
    <row r="374" spans="1:1" x14ac:dyDescent="0.25">
      <c r="A374" s="32"/>
    </row>
    <row r="375" spans="1:1" x14ac:dyDescent="0.25">
      <c r="A375" s="32"/>
    </row>
    <row r="376" spans="1:1" x14ac:dyDescent="0.25">
      <c r="A376" s="32"/>
    </row>
    <row r="377" spans="1:1" x14ac:dyDescent="0.25">
      <c r="A377" s="32"/>
    </row>
    <row r="378" spans="1:1" x14ac:dyDescent="0.25">
      <c r="A378" s="32"/>
    </row>
    <row r="379" spans="1:1" x14ac:dyDescent="0.25">
      <c r="A379" s="32"/>
    </row>
    <row r="380" spans="1:1" x14ac:dyDescent="0.25">
      <c r="A380" s="32"/>
    </row>
    <row r="381" spans="1:1" x14ac:dyDescent="0.25">
      <c r="A381" s="32"/>
    </row>
    <row r="382" spans="1:1" x14ac:dyDescent="0.25">
      <c r="A382" s="32"/>
    </row>
    <row r="383" spans="1:1" x14ac:dyDescent="0.25">
      <c r="A383" s="32"/>
    </row>
    <row r="384" spans="1:1" x14ac:dyDescent="0.25">
      <c r="A384" s="32"/>
    </row>
    <row r="385" spans="1:1" x14ac:dyDescent="0.25">
      <c r="A385" s="32"/>
    </row>
    <row r="386" spans="1:1" x14ac:dyDescent="0.25">
      <c r="A386" s="32"/>
    </row>
    <row r="387" spans="1:1" x14ac:dyDescent="0.25">
      <c r="A387" s="32"/>
    </row>
    <row r="388" spans="1:1" x14ac:dyDescent="0.25">
      <c r="A388" s="32"/>
    </row>
    <row r="389" spans="1:1" x14ac:dyDescent="0.25">
      <c r="A389" s="32"/>
    </row>
    <row r="390" spans="1:1" x14ac:dyDescent="0.25">
      <c r="A390" s="32"/>
    </row>
    <row r="391" spans="1:1" x14ac:dyDescent="0.25">
      <c r="A391" s="32"/>
    </row>
    <row r="392" spans="1:1" x14ac:dyDescent="0.25">
      <c r="A392" s="32"/>
    </row>
    <row r="393" spans="1:1" x14ac:dyDescent="0.25">
      <c r="A393" s="32"/>
    </row>
    <row r="394" spans="1:1" x14ac:dyDescent="0.25">
      <c r="A394" s="32"/>
    </row>
    <row r="395" spans="1:1" x14ac:dyDescent="0.25">
      <c r="A395" s="32"/>
    </row>
    <row r="396" spans="1:1" x14ac:dyDescent="0.25">
      <c r="A396" s="32"/>
    </row>
    <row r="397" spans="1:1" x14ac:dyDescent="0.25">
      <c r="A397" s="32"/>
    </row>
    <row r="398" spans="1:1" x14ac:dyDescent="0.25">
      <c r="A398" s="32"/>
    </row>
    <row r="399" spans="1:1" x14ac:dyDescent="0.25">
      <c r="A399" s="32"/>
    </row>
    <row r="400" spans="1:1" x14ac:dyDescent="0.25">
      <c r="A400" s="32"/>
    </row>
    <row r="401" spans="1:1" x14ac:dyDescent="0.25">
      <c r="A401" s="32"/>
    </row>
    <row r="402" spans="1:1" x14ac:dyDescent="0.25">
      <c r="A402" s="32"/>
    </row>
    <row r="403" spans="1:1" x14ac:dyDescent="0.25">
      <c r="A403" s="32"/>
    </row>
    <row r="404" spans="1:1" x14ac:dyDescent="0.25">
      <c r="A404" s="32"/>
    </row>
    <row r="405" spans="1:1" x14ac:dyDescent="0.25">
      <c r="A405" s="32"/>
    </row>
    <row r="406" spans="1:1" x14ac:dyDescent="0.25">
      <c r="A406" s="32"/>
    </row>
    <row r="407" spans="1:1" x14ac:dyDescent="0.25">
      <c r="A407" s="32"/>
    </row>
    <row r="408" spans="1:1" x14ac:dyDescent="0.25">
      <c r="A408" s="32"/>
    </row>
    <row r="409" spans="1:1" x14ac:dyDescent="0.25">
      <c r="A409" s="32"/>
    </row>
    <row r="410" spans="1:1" x14ac:dyDescent="0.25">
      <c r="A410" s="32"/>
    </row>
    <row r="411" spans="1:1" x14ac:dyDescent="0.25">
      <c r="A411" s="32"/>
    </row>
    <row r="412" spans="1:1" x14ac:dyDescent="0.25">
      <c r="A412" s="32"/>
    </row>
    <row r="413" spans="1:1" x14ac:dyDescent="0.25">
      <c r="A413" s="32"/>
    </row>
    <row r="414" spans="1:1" x14ac:dyDescent="0.25">
      <c r="A414" s="32"/>
    </row>
    <row r="415" spans="1:1" x14ac:dyDescent="0.25">
      <c r="A415" s="32"/>
    </row>
    <row r="416" spans="1:1" x14ac:dyDescent="0.25">
      <c r="A416" s="32"/>
    </row>
    <row r="417" spans="1:1" x14ac:dyDescent="0.25">
      <c r="A417" s="32"/>
    </row>
    <row r="418" spans="1:1" x14ac:dyDescent="0.25">
      <c r="A418" s="32"/>
    </row>
    <row r="419" spans="1:1" x14ac:dyDescent="0.25">
      <c r="A419" s="32"/>
    </row>
    <row r="420" spans="1:1" x14ac:dyDescent="0.25">
      <c r="A420" s="32"/>
    </row>
    <row r="421" spans="1:1" x14ac:dyDescent="0.25">
      <c r="A421" s="32"/>
    </row>
    <row r="422" spans="1:1" x14ac:dyDescent="0.25">
      <c r="A422" s="32"/>
    </row>
    <row r="423" spans="1:1" x14ac:dyDescent="0.25">
      <c r="A423" s="32"/>
    </row>
    <row r="424" spans="1:1" x14ac:dyDescent="0.25">
      <c r="A424" s="32"/>
    </row>
    <row r="425" spans="1:1" x14ac:dyDescent="0.25">
      <c r="A425" s="32"/>
    </row>
    <row r="426" spans="1:1" x14ac:dyDescent="0.25">
      <c r="A426" s="32"/>
    </row>
    <row r="427" spans="1:1" x14ac:dyDescent="0.25">
      <c r="A427" s="32"/>
    </row>
    <row r="428" spans="1:1" x14ac:dyDescent="0.25">
      <c r="A428" s="32"/>
    </row>
    <row r="429" spans="1:1" x14ac:dyDescent="0.25">
      <c r="A429" s="32"/>
    </row>
    <row r="430" spans="1:1" x14ac:dyDescent="0.25">
      <c r="A430" s="32"/>
    </row>
    <row r="431" spans="1:1" x14ac:dyDescent="0.25">
      <c r="A431" s="32"/>
    </row>
    <row r="432" spans="1:1" x14ac:dyDescent="0.25">
      <c r="A432" s="32"/>
    </row>
    <row r="433" spans="1:1" x14ac:dyDescent="0.25">
      <c r="A433" s="32"/>
    </row>
    <row r="434" spans="1:1" x14ac:dyDescent="0.25">
      <c r="A434" s="32"/>
    </row>
    <row r="435" spans="1:1" x14ac:dyDescent="0.25">
      <c r="A435" s="32"/>
    </row>
    <row r="436" spans="1:1" x14ac:dyDescent="0.25">
      <c r="A436" s="32"/>
    </row>
    <row r="437" spans="1:1" x14ac:dyDescent="0.25">
      <c r="A437" s="32"/>
    </row>
    <row r="438" spans="1:1" x14ac:dyDescent="0.25">
      <c r="A438" s="32"/>
    </row>
    <row r="439" spans="1:1" x14ac:dyDescent="0.25">
      <c r="A439" s="32"/>
    </row>
    <row r="440" spans="1:1" x14ac:dyDescent="0.25">
      <c r="A440" s="32"/>
    </row>
    <row r="441" spans="1:1" x14ac:dyDescent="0.25">
      <c r="A441" s="32"/>
    </row>
    <row r="442" spans="1:1" x14ac:dyDescent="0.25">
      <c r="A442" s="32"/>
    </row>
    <row r="443" spans="1:1" x14ac:dyDescent="0.25">
      <c r="A443" s="32"/>
    </row>
    <row r="444" spans="1:1" x14ac:dyDescent="0.25">
      <c r="A444" s="32"/>
    </row>
    <row r="445" spans="1:1" x14ac:dyDescent="0.25">
      <c r="A445" s="32"/>
    </row>
    <row r="446" spans="1:1" x14ac:dyDescent="0.25">
      <c r="A446" s="32"/>
    </row>
    <row r="447" spans="1:1" x14ac:dyDescent="0.25">
      <c r="A447" s="32"/>
    </row>
    <row r="448" spans="1:1" x14ac:dyDescent="0.25">
      <c r="A448" s="32"/>
    </row>
    <row r="449" spans="1:1" x14ac:dyDescent="0.25">
      <c r="A449" s="32"/>
    </row>
    <row r="450" spans="1:1" x14ac:dyDescent="0.25">
      <c r="A450" s="32"/>
    </row>
    <row r="451" spans="1:1" x14ac:dyDescent="0.25">
      <c r="A451" s="32"/>
    </row>
    <row r="452" spans="1:1" x14ac:dyDescent="0.25">
      <c r="A452" s="32"/>
    </row>
    <row r="453" spans="1:1" x14ac:dyDescent="0.25">
      <c r="A453" s="32"/>
    </row>
    <row r="454" spans="1:1" x14ac:dyDescent="0.25">
      <c r="A454" s="32"/>
    </row>
    <row r="455" spans="1:1" x14ac:dyDescent="0.25">
      <c r="A455" s="32"/>
    </row>
    <row r="456" spans="1:1" x14ac:dyDescent="0.25">
      <c r="A456" s="32"/>
    </row>
    <row r="457" spans="1:1" x14ac:dyDescent="0.25">
      <c r="A457" s="32"/>
    </row>
    <row r="458" spans="1:1" x14ac:dyDescent="0.25">
      <c r="A458" s="32"/>
    </row>
    <row r="459" spans="1:1" x14ac:dyDescent="0.25">
      <c r="A459" s="32"/>
    </row>
    <row r="460" spans="1:1" x14ac:dyDescent="0.25">
      <c r="A460" s="32"/>
    </row>
    <row r="461" spans="1:1" x14ac:dyDescent="0.25">
      <c r="A461" s="32"/>
    </row>
    <row r="462" spans="1:1" x14ac:dyDescent="0.25">
      <c r="A462" s="32"/>
    </row>
    <row r="463" spans="1:1" x14ac:dyDescent="0.25">
      <c r="A463" s="32"/>
    </row>
    <row r="464" spans="1:1" x14ac:dyDescent="0.25">
      <c r="A464" s="32"/>
    </row>
    <row r="465" spans="1:1" x14ac:dyDescent="0.25">
      <c r="A465" s="32"/>
    </row>
    <row r="466" spans="1:1" x14ac:dyDescent="0.25">
      <c r="A466" s="32"/>
    </row>
    <row r="467" spans="1:1" x14ac:dyDescent="0.25">
      <c r="A467" s="32"/>
    </row>
    <row r="468" spans="1:1" x14ac:dyDescent="0.25">
      <c r="A468" s="32"/>
    </row>
    <row r="469" spans="1:1" x14ac:dyDescent="0.25">
      <c r="A469" s="32"/>
    </row>
    <row r="470" spans="1:1" x14ac:dyDescent="0.25">
      <c r="A470" s="32"/>
    </row>
    <row r="471" spans="1:1" x14ac:dyDescent="0.25">
      <c r="A471" s="32"/>
    </row>
    <row r="472" spans="1:1" x14ac:dyDescent="0.25">
      <c r="A472" s="32"/>
    </row>
    <row r="473" spans="1:1" x14ac:dyDescent="0.25">
      <c r="A473" s="32"/>
    </row>
    <row r="474" spans="1:1" x14ac:dyDescent="0.25">
      <c r="A474" s="32"/>
    </row>
    <row r="475" spans="1:1" x14ac:dyDescent="0.25">
      <c r="A475" s="32"/>
    </row>
    <row r="476" spans="1:1" x14ac:dyDescent="0.25">
      <c r="A476" s="32"/>
    </row>
    <row r="477" spans="1:1" x14ac:dyDescent="0.25">
      <c r="A477" s="32"/>
    </row>
    <row r="478" spans="1:1" x14ac:dyDescent="0.25">
      <c r="A478" s="32"/>
    </row>
    <row r="479" spans="1:1" x14ac:dyDescent="0.25">
      <c r="A479" s="32"/>
    </row>
    <row r="480" spans="1:1" x14ac:dyDescent="0.25">
      <c r="A480" s="32"/>
    </row>
    <row r="481" spans="1:1" x14ac:dyDescent="0.25">
      <c r="A481" s="32"/>
    </row>
    <row r="482" spans="1:1" x14ac:dyDescent="0.25">
      <c r="A482" s="32"/>
    </row>
    <row r="483" spans="1:1" x14ac:dyDescent="0.25">
      <c r="A483" s="32"/>
    </row>
    <row r="484" spans="1:1" x14ac:dyDescent="0.25">
      <c r="A484" s="32"/>
    </row>
    <row r="485" spans="1:1" x14ac:dyDescent="0.25">
      <c r="A485" s="32"/>
    </row>
    <row r="486" spans="1:1" x14ac:dyDescent="0.25">
      <c r="A486" s="32"/>
    </row>
    <row r="487" spans="1:1" x14ac:dyDescent="0.25">
      <c r="A487" s="32"/>
    </row>
    <row r="488" spans="1:1" x14ac:dyDescent="0.25">
      <c r="A488" s="32"/>
    </row>
    <row r="489" spans="1:1" x14ac:dyDescent="0.25">
      <c r="A489" s="32"/>
    </row>
    <row r="490" spans="1:1" x14ac:dyDescent="0.25">
      <c r="A490" s="32"/>
    </row>
    <row r="491" spans="1:1" x14ac:dyDescent="0.25">
      <c r="A491" s="32"/>
    </row>
    <row r="492" spans="1:1" x14ac:dyDescent="0.25">
      <c r="A492" s="32"/>
    </row>
    <row r="493" spans="1:1" x14ac:dyDescent="0.25">
      <c r="A493" s="32"/>
    </row>
    <row r="494" spans="1:1" x14ac:dyDescent="0.25">
      <c r="A494" s="32"/>
    </row>
    <row r="495" spans="1:1" x14ac:dyDescent="0.25">
      <c r="A495" s="32"/>
    </row>
    <row r="496" spans="1:1" x14ac:dyDescent="0.25">
      <c r="A496" s="32"/>
    </row>
    <row r="497" spans="1:1" x14ac:dyDescent="0.25">
      <c r="A497" s="32"/>
    </row>
    <row r="498" spans="1:1" x14ac:dyDescent="0.25">
      <c r="A498" s="32"/>
    </row>
    <row r="499" spans="1:1" x14ac:dyDescent="0.25">
      <c r="A499" s="32"/>
    </row>
    <row r="500" spans="1:1" x14ac:dyDescent="0.25">
      <c r="A500" s="32"/>
    </row>
    <row r="501" spans="1:1" x14ac:dyDescent="0.25">
      <c r="A501" s="32"/>
    </row>
    <row r="502" spans="1:1" x14ac:dyDescent="0.25">
      <c r="A502" s="32"/>
    </row>
    <row r="503" spans="1:1" x14ac:dyDescent="0.25">
      <c r="A503" s="32"/>
    </row>
    <row r="504" spans="1:1" x14ac:dyDescent="0.25">
      <c r="A504" s="32"/>
    </row>
    <row r="505" spans="1:1" x14ac:dyDescent="0.25">
      <c r="A505" s="32"/>
    </row>
    <row r="506" spans="1:1" x14ac:dyDescent="0.25">
      <c r="A506" s="32"/>
    </row>
    <row r="507" spans="1:1" x14ac:dyDescent="0.25">
      <c r="A507" s="32"/>
    </row>
    <row r="508" spans="1:1" x14ac:dyDescent="0.25">
      <c r="A508" s="32"/>
    </row>
    <row r="509" spans="1:1" x14ac:dyDescent="0.25">
      <c r="A509" s="32"/>
    </row>
    <row r="510" spans="1:1" x14ac:dyDescent="0.25">
      <c r="A510" s="32"/>
    </row>
    <row r="511" spans="1:1" x14ac:dyDescent="0.25">
      <c r="A511" s="32"/>
    </row>
    <row r="512" spans="1:1" x14ac:dyDescent="0.25">
      <c r="A512" s="32"/>
    </row>
    <row r="513" spans="1:1" x14ac:dyDescent="0.25">
      <c r="A513" s="32"/>
    </row>
    <row r="514" spans="1:1" x14ac:dyDescent="0.25">
      <c r="A514" s="32"/>
    </row>
    <row r="515" spans="1:1" x14ac:dyDescent="0.25">
      <c r="A515" s="32"/>
    </row>
    <row r="516" spans="1:1" x14ac:dyDescent="0.25">
      <c r="A516" s="32"/>
    </row>
    <row r="517" spans="1:1" x14ac:dyDescent="0.25">
      <c r="A517" s="32"/>
    </row>
    <row r="518" spans="1:1" x14ac:dyDescent="0.25">
      <c r="A518" s="32"/>
    </row>
    <row r="519" spans="1:1" x14ac:dyDescent="0.25">
      <c r="A519" s="32"/>
    </row>
    <row r="520" spans="1:1" x14ac:dyDescent="0.25">
      <c r="A520" s="32"/>
    </row>
    <row r="521" spans="1:1" x14ac:dyDescent="0.25">
      <c r="A521" s="32"/>
    </row>
    <row r="522" spans="1:1" x14ac:dyDescent="0.25">
      <c r="A522" s="32"/>
    </row>
    <row r="523" spans="1:1" x14ac:dyDescent="0.25">
      <c r="A523" s="32"/>
    </row>
    <row r="524" spans="1:1" x14ac:dyDescent="0.25">
      <c r="A524" s="32"/>
    </row>
    <row r="525" spans="1:1" x14ac:dyDescent="0.25">
      <c r="A525" s="32"/>
    </row>
    <row r="526" spans="1:1" x14ac:dyDescent="0.25">
      <c r="A526" s="32"/>
    </row>
    <row r="527" spans="1:1" x14ac:dyDescent="0.25">
      <c r="A527" s="32"/>
    </row>
    <row r="528" spans="1:1" x14ac:dyDescent="0.25">
      <c r="A528" s="32"/>
    </row>
    <row r="529" spans="1:1" x14ac:dyDescent="0.25">
      <c r="A529" s="32"/>
    </row>
    <row r="530" spans="1:1" x14ac:dyDescent="0.25">
      <c r="A530" s="32"/>
    </row>
    <row r="531" spans="1:1" x14ac:dyDescent="0.25">
      <c r="A531" s="32"/>
    </row>
    <row r="532" spans="1:1" x14ac:dyDescent="0.25">
      <c r="A532" s="32"/>
    </row>
    <row r="533" spans="1:1" x14ac:dyDescent="0.25">
      <c r="A533" s="32"/>
    </row>
    <row r="534" spans="1:1" x14ac:dyDescent="0.25">
      <c r="A534" s="32"/>
    </row>
    <row r="535" spans="1:1" x14ac:dyDescent="0.25">
      <c r="A535" s="32"/>
    </row>
    <row r="536" spans="1:1" x14ac:dyDescent="0.25">
      <c r="A536" s="32"/>
    </row>
    <row r="537" spans="1:1" x14ac:dyDescent="0.25">
      <c r="A537" s="32"/>
    </row>
    <row r="538" spans="1:1" x14ac:dyDescent="0.25">
      <c r="A538" s="32"/>
    </row>
    <row r="539" spans="1:1" x14ac:dyDescent="0.25">
      <c r="A539" s="32"/>
    </row>
    <row r="540" spans="1:1" x14ac:dyDescent="0.25">
      <c r="A540" s="32"/>
    </row>
    <row r="541" spans="1:1" x14ac:dyDescent="0.25">
      <c r="A541" s="32"/>
    </row>
    <row r="542" spans="1:1" x14ac:dyDescent="0.25">
      <c r="A542" s="32"/>
    </row>
    <row r="543" spans="1:1" x14ac:dyDescent="0.25">
      <c r="A543" s="32"/>
    </row>
    <row r="544" spans="1:1" x14ac:dyDescent="0.25">
      <c r="A544" s="32"/>
    </row>
    <row r="545" spans="1:1" x14ac:dyDescent="0.25">
      <c r="A545" s="32"/>
    </row>
    <row r="546" spans="1:1" x14ac:dyDescent="0.25">
      <c r="A546" s="32"/>
    </row>
    <row r="547" spans="1:1" x14ac:dyDescent="0.25">
      <c r="A547" s="32"/>
    </row>
    <row r="548" spans="1:1" x14ac:dyDescent="0.25">
      <c r="A548" s="32"/>
    </row>
    <row r="549" spans="1:1" x14ac:dyDescent="0.25">
      <c r="A549" s="32"/>
    </row>
    <row r="550" spans="1:1" x14ac:dyDescent="0.25">
      <c r="A550" s="32"/>
    </row>
    <row r="551" spans="1:1" x14ac:dyDescent="0.25">
      <c r="A551" s="32"/>
    </row>
    <row r="552" spans="1:1" x14ac:dyDescent="0.25">
      <c r="A552" s="32"/>
    </row>
    <row r="553" spans="1:1" x14ac:dyDescent="0.25">
      <c r="A553" s="32"/>
    </row>
    <row r="554" spans="1:1" x14ac:dyDescent="0.25">
      <c r="A554" s="32"/>
    </row>
    <row r="555" spans="1:1" x14ac:dyDescent="0.25">
      <c r="A555" s="32"/>
    </row>
    <row r="556" spans="1:1" x14ac:dyDescent="0.25">
      <c r="A556" s="32"/>
    </row>
    <row r="557" spans="1:1" x14ac:dyDescent="0.25">
      <c r="A557" s="32"/>
    </row>
    <row r="558" spans="1:1" x14ac:dyDescent="0.25">
      <c r="A558" s="32"/>
    </row>
    <row r="559" spans="1:1" x14ac:dyDescent="0.25">
      <c r="A559" s="32"/>
    </row>
    <row r="560" spans="1:1" x14ac:dyDescent="0.25">
      <c r="A560" s="32"/>
    </row>
    <row r="561" spans="1:1" x14ac:dyDescent="0.25">
      <c r="A561" s="32"/>
    </row>
    <row r="562" spans="1:1" x14ac:dyDescent="0.25">
      <c r="A562" s="32"/>
    </row>
    <row r="563" spans="1:1" x14ac:dyDescent="0.25">
      <c r="A563" s="32"/>
    </row>
    <row r="564" spans="1:1" x14ac:dyDescent="0.25">
      <c r="A564" s="32"/>
    </row>
    <row r="565" spans="1:1" x14ac:dyDescent="0.25">
      <c r="A565" s="32"/>
    </row>
    <row r="566" spans="1:1" x14ac:dyDescent="0.25">
      <c r="A566" s="32"/>
    </row>
    <row r="567" spans="1:1" x14ac:dyDescent="0.25">
      <c r="A567" s="32"/>
    </row>
    <row r="568" spans="1:1" x14ac:dyDescent="0.25">
      <c r="A568" s="32"/>
    </row>
    <row r="569" spans="1:1" x14ac:dyDescent="0.25">
      <c r="A569" s="32"/>
    </row>
    <row r="570" spans="1:1" x14ac:dyDescent="0.25">
      <c r="A570" s="32"/>
    </row>
    <row r="571" spans="1:1" x14ac:dyDescent="0.25">
      <c r="A571" s="32"/>
    </row>
    <row r="572" spans="1:1" x14ac:dyDescent="0.25">
      <c r="A572" s="32"/>
    </row>
    <row r="573" spans="1:1" x14ac:dyDescent="0.25">
      <c r="A573" s="32"/>
    </row>
    <row r="574" spans="1:1" x14ac:dyDescent="0.25">
      <c r="A574" s="32"/>
    </row>
    <row r="575" spans="1:1" x14ac:dyDescent="0.25">
      <c r="A575" s="32"/>
    </row>
    <row r="576" spans="1:1" x14ac:dyDescent="0.25">
      <c r="A576" s="32"/>
    </row>
    <row r="577" spans="1:1" x14ac:dyDescent="0.25">
      <c r="A577" s="32"/>
    </row>
    <row r="578" spans="1:1" x14ac:dyDescent="0.25">
      <c r="A578" s="32"/>
    </row>
    <row r="579" spans="1:1" x14ac:dyDescent="0.25">
      <c r="A579" s="32"/>
    </row>
    <row r="580" spans="1:1" x14ac:dyDescent="0.25">
      <c r="A580" s="32"/>
    </row>
    <row r="581" spans="1:1" x14ac:dyDescent="0.25">
      <c r="A581" s="32"/>
    </row>
    <row r="582" spans="1:1" x14ac:dyDescent="0.25">
      <c r="A582" s="32"/>
    </row>
    <row r="583" spans="1:1" x14ac:dyDescent="0.25">
      <c r="A583" s="32"/>
    </row>
    <row r="584" spans="1:1" x14ac:dyDescent="0.25">
      <c r="A584" s="32"/>
    </row>
    <row r="585" spans="1:1" x14ac:dyDescent="0.25">
      <c r="A585" s="32"/>
    </row>
    <row r="586" spans="1:1" x14ac:dyDescent="0.25">
      <c r="A586" s="32"/>
    </row>
    <row r="587" spans="1:1" x14ac:dyDescent="0.25">
      <c r="A587" s="32"/>
    </row>
    <row r="588" spans="1:1" x14ac:dyDescent="0.25">
      <c r="A588" s="32"/>
    </row>
    <row r="589" spans="1:1" x14ac:dyDescent="0.25">
      <c r="A589" s="32"/>
    </row>
    <row r="590" spans="1:1" x14ac:dyDescent="0.25">
      <c r="A590" s="32"/>
    </row>
    <row r="591" spans="1:1" x14ac:dyDescent="0.25">
      <c r="A591" s="32"/>
    </row>
    <row r="592" spans="1:1" x14ac:dyDescent="0.25">
      <c r="A592" s="32"/>
    </row>
    <row r="593" spans="1:1" x14ac:dyDescent="0.25">
      <c r="A593" s="32"/>
    </row>
    <row r="594" spans="1:1" x14ac:dyDescent="0.25">
      <c r="A594" s="32"/>
    </row>
    <row r="595" spans="1:1" x14ac:dyDescent="0.25">
      <c r="A595" s="32"/>
    </row>
    <row r="596" spans="1:1" x14ac:dyDescent="0.25">
      <c r="A596" s="32"/>
    </row>
    <row r="597" spans="1:1" x14ac:dyDescent="0.25">
      <c r="A597" s="32"/>
    </row>
    <row r="598" spans="1:1" x14ac:dyDescent="0.25">
      <c r="A598" s="32"/>
    </row>
    <row r="599" spans="1:1" x14ac:dyDescent="0.25">
      <c r="A599" s="32"/>
    </row>
    <row r="600" spans="1:1" x14ac:dyDescent="0.25">
      <c r="A600" s="32"/>
    </row>
    <row r="601" spans="1:1" x14ac:dyDescent="0.25">
      <c r="A601" s="32"/>
    </row>
    <row r="602" spans="1:1" x14ac:dyDescent="0.25">
      <c r="A602" s="32"/>
    </row>
    <row r="603" spans="1:1" x14ac:dyDescent="0.25">
      <c r="A603" s="32"/>
    </row>
    <row r="604" spans="1:1" x14ac:dyDescent="0.25">
      <c r="A604" s="32"/>
    </row>
    <row r="605" spans="1:1" x14ac:dyDescent="0.25">
      <c r="A605" s="32"/>
    </row>
    <row r="606" spans="1:1" x14ac:dyDescent="0.25">
      <c r="A606" s="32"/>
    </row>
    <row r="607" spans="1:1" x14ac:dyDescent="0.25">
      <c r="A607" s="32"/>
    </row>
    <row r="608" spans="1:1" x14ac:dyDescent="0.25">
      <c r="A608" s="32"/>
    </row>
    <row r="609" spans="1:1" x14ac:dyDescent="0.25">
      <c r="A609" s="32"/>
    </row>
    <row r="610" spans="1:1" x14ac:dyDescent="0.25">
      <c r="A610" s="32"/>
    </row>
    <row r="611" spans="1:1" x14ac:dyDescent="0.25">
      <c r="A611" s="32"/>
    </row>
    <row r="612" spans="1:1" x14ac:dyDescent="0.25">
      <c r="A612" s="32"/>
    </row>
    <row r="613" spans="1:1" x14ac:dyDescent="0.25">
      <c r="A613" s="32"/>
    </row>
    <row r="614" spans="1:1" x14ac:dyDescent="0.25">
      <c r="A614" s="32"/>
    </row>
    <row r="615" spans="1:1" x14ac:dyDescent="0.25">
      <c r="A615" s="32"/>
    </row>
    <row r="616" spans="1:1" x14ac:dyDescent="0.25">
      <c r="A616" s="32"/>
    </row>
    <row r="617" spans="1:1" x14ac:dyDescent="0.25">
      <c r="A617" s="32"/>
    </row>
    <row r="618" spans="1:1" x14ac:dyDescent="0.25">
      <c r="A618" s="32"/>
    </row>
    <row r="619" spans="1:1" x14ac:dyDescent="0.25">
      <c r="A619" s="32"/>
    </row>
    <row r="620" spans="1:1" x14ac:dyDescent="0.25">
      <c r="A620" s="32"/>
    </row>
    <row r="621" spans="1:1" x14ac:dyDescent="0.25">
      <c r="A621" s="32"/>
    </row>
    <row r="622" spans="1:1" x14ac:dyDescent="0.25">
      <c r="A622" s="32"/>
    </row>
    <row r="623" spans="1:1" x14ac:dyDescent="0.25">
      <c r="A623" s="32"/>
    </row>
    <row r="624" spans="1:1" x14ac:dyDescent="0.25">
      <c r="A624" s="32"/>
    </row>
    <row r="625" spans="1:1" x14ac:dyDescent="0.25">
      <c r="A625" s="32"/>
    </row>
  </sheetData>
  <autoFilter ref="A2:C302">
    <filterColumn colId="0" showButton="0"/>
  </autoFilter>
  <mergeCells count="17">
    <mergeCell ref="A1:G1"/>
    <mergeCell ref="A2:B2"/>
    <mergeCell ref="J1:K2"/>
    <mergeCell ref="L1:L2"/>
    <mergeCell ref="M1:P1"/>
    <mergeCell ref="J8:J12"/>
    <mergeCell ref="K8:K12"/>
    <mergeCell ref="W8:W12"/>
    <mergeCell ref="V13:W13"/>
    <mergeCell ref="Z1:AF1"/>
    <mergeCell ref="Z2:AA2"/>
    <mergeCell ref="Q1:Q2"/>
    <mergeCell ref="R1:U1"/>
    <mergeCell ref="V1:W2"/>
    <mergeCell ref="J3:J7"/>
    <mergeCell ref="K3:K7"/>
    <mergeCell ref="W3:W7"/>
  </mergeCells>
  <pageMargins left="0.7" right="0.7" top="0.75" bottom="0.75" header="0.3" footer="0.3"/>
  <pageSetup paperSize="9" orientation="portrait" horizontalDpi="300" verticalDpi="0" copies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44"/>
  <sheetViews>
    <sheetView topLeftCell="A181" zoomScale="85" zoomScaleNormal="85" workbookViewId="0">
      <selection activeCell="A46" sqref="A46:XFD46"/>
    </sheetView>
  </sheetViews>
  <sheetFormatPr baseColWidth="10" defaultRowHeight="15" x14ac:dyDescent="0.25"/>
  <sheetData>
    <row r="1" spans="1:37" ht="19.5" thickBot="1" x14ac:dyDescent="0.3">
      <c r="A1" s="280" t="s">
        <v>51</v>
      </c>
      <c r="B1" s="281"/>
      <c r="C1" s="281"/>
      <c r="D1" s="281"/>
      <c r="E1" s="281"/>
      <c r="F1" s="281"/>
      <c r="G1" s="282"/>
      <c r="J1" s="310" t="str">
        <f>A2</f>
        <v>PERÍODO</v>
      </c>
      <c r="K1" s="311"/>
      <c r="L1" s="314" t="s">
        <v>17</v>
      </c>
      <c r="M1" s="316" t="s">
        <v>52</v>
      </c>
      <c r="N1" s="304"/>
      <c r="O1" s="304"/>
      <c r="P1" s="305"/>
      <c r="Q1" s="301" t="s">
        <v>53</v>
      </c>
      <c r="R1" s="316" t="s">
        <v>54</v>
      </c>
      <c r="S1" s="304"/>
      <c r="T1" s="304"/>
      <c r="U1" s="305"/>
      <c r="V1" s="310" t="s">
        <v>53</v>
      </c>
      <c r="W1" s="311"/>
      <c r="Z1" s="298" t="s">
        <v>72</v>
      </c>
      <c r="AA1" s="299"/>
      <c r="AB1" s="299"/>
      <c r="AC1" s="299"/>
      <c r="AD1" s="299"/>
      <c r="AE1" s="299"/>
      <c r="AF1" s="300"/>
    </row>
    <row r="2" spans="1:37" ht="24.75" thickBot="1" x14ac:dyDescent="0.3">
      <c r="A2" s="278" t="s">
        <v>16</v>
      </c>
      <c r="B2" s="279"/>
      <c r="C2" s="50" t="s">
        <v>17</v>
      </c>
      <c r="D2" s="49" t="s">
        <v>67</v>
      </c>
      <c r="E2" s="49" t="s">
        <v>68</v>
      </c>
      <c r="F2" s="49" t="s">
        <v>12</v>
      </c>
      <c r="G2" s="49" t="s">
        <v>13</v>
      </c>
      <c r="J2" s="312"/>
      <c r="K2" s="313"/>
      <c r="L2" s="315"/>
      <c r="M2" s="115" t="str">
        <f>D2</f>
        <v>AUTOS</v>
      </c>
      <c r="N2" s="114" t="str">
        <f>E2</f>
        <v>BUSES</v>
      </c>
      <c r="O2" s="114" t="str">
        <f>F2</f>
        <v>CAMIONES</v>
      </c>
      <c r="P2" s="116" t="str">
        <f>G2</f>
        <v>MOTOS</v>
      </c>
      <c r="Q2" s="302"/>
      <c r="R2" s="126" t="str">
        <f>M2&amp;" - "&amp;"("&amp;M13&amp;")"</f>
        <v>AUTOS - (4845)</v>
      </c>
      <c r="S2" s="126" t="str">
        <f>N2&amp;" - "&amp;"("&amp;N13&amp;")"</f>
        <v>BUSES - (146)</v>
      </c>
      <c r="T2" s="126" t="str">
        <f>O2&amp;" - "&amp;"("&amp;O13&amp;")"</f>
        <v>CAMIONES - (643)</v>
      </c>
      <c r="U2" s="126" t="str">
        <f>P2&amp;" - "&amp;"("&amp;P13&amp;")"</f>
        <v>MOTOS - (1505)</v>
      </c>
      <c r="V2" s="312"/>
      <c r="W2" s="313"/>
      <c r="Z2" s="265" t="s">
        <v>16</v>
      </c>
      <c r="AA2" s="266"/>
      <c r="AB2" s="88" t="s">
        <v>17</v>
      </c>
      <c r="AC2" s="88" t="s">
        <v>67</v>
      </c>
      <c r="AD2" s="88" t="s">
        <v>68</v>
      </c>
      <c r="AE2" s="88" t="s">
        <v>12</v>
      </c>
      <c r="AF2" s="89" t="s">
        <v>13</v>
      </c>
      <c r="AG2" s="123" t="s">
        <v>75</v>
      </c>
      <c r="AH2" s="123" t="str">
        <f>"PROM. DE AUTOS"&amp;" "&amp;AH7</f>
        <v>PROM. DE AUTOS 96</v>
      </c>
      <c r="AI2" s="123" t="str">
        <f>"PROM. DE BUSES"&amp;" "&amp;AI7</f>
        <v>PROM. DE BUSES 1</v>
      </c>
      <c r="AJ2" s="123" t="str">
        <f>"PROM. DE CAMIONES"&amp;" "&amp;AJ7</f>
        <v>PROM. DE CAMIONES 16</v>
      </c>
      <c r="AK2" s="89" t="str">
        <f>"PROM. DE MOTOS"&amp;" "&amp;AK7</f>
        <v>PROM. DE MOTOS 40</v>
      </c>
    </row>
    <row r="3" spans="1:37" x14ac:dyDescent="0.25">
      <c r="A3" s="32">
        <f>'AFORO-Boy.-Calle 69B'!C257</f>
        <v>500</v>
      </c>
      <c r="B3" s="32">
        <f>'AFORO-Boy.-Calle 69B'!D257</f>
        <v>515</v>
      </c>
      <c r="C3" s="33">
        <f>'AFORO-Boy.-Calle 69B'!F257</f>
        <v>3</v>
      </c>
      <c r="D3" s="33">
        <f>'AFORO-Boy.-Calle 69B'!G257</f>
        <v>113</v>
      </c>
      <c r="E3" s="33">
        <f>'AFORO-Boy.-Calle 69B'!H257</f>
        <v>2</v>
      </c>
      <c r="F3" s="33">
        <f>'AFORO-Boy.-Calle 69B'!I257</f>
        <v>8</v>
      </c>
      <c r="G3" s="33">
        <f>'AFORO-Boy.-Calle 69B'!J257</f>
        <v>33</v>
      </c>
      <c r="J3" s="274">
        <f>A7</f>
        <v>600</v>
      </c>
      <c r="K3" s="275">
        <f>B22</f>
        <v>1000</v>
      </c>
      <c r="L3" s="108">
        <f>C7</f>
        <v>3</v>
      </c>
      <c r="M3" s="41">
        <f>IF($C$7&gt;0,SUM(D7:D22))</f>
        <v>1295</v>
      </c>
      <c r="N3" s="41">
        <f>IF($C$7&gt;0,SUM(E7:E22))</f>
        <v>16</v>
      </c>
      <c r="O3" s="41">
        <f>IF($C$7&gt;0,SUM(F7:F22))</f>
        <v>217</v>
      </c>
      <c r="P3" s="41">
        <f>IF($C$7&gt;0,SUM(G7:G22))</f>
        <v>498</v>
      </c>
      <c r="Q3" s="112">
        <f t="shared" ref="Q3:Q10" si="0">SUM(M3:P3)</f>
        <v>2026</v>
      </c>
      <c r="R3" s="42">
        <f t="shared" ref="R3:V4" si="1">M3/$Q$13*100</f>
        <v>18.139795489564364</v>
      </c>
      <c r="S3" s="42">
        <f t="shared" si="1"/>
        <v>0.22412102535369097</v>
      </c>
      <c r="T3" s="42">
        <f t="shared" si="1"/>
        <v>3.0396414063594341</v>
      </c>
      <c r="U3" s="42">
        <f t="shared" si="1"/>
        <v>6.9757669141336329</v>
      </c>
      <c r="V3" s="113">
        <f t="shared" si="1"/>
        <v>28.379324835411126</v>
      </c>
      <c r="W3" s="276">
        <f>SUM(V3:V7)</f>
        <v>32.917775598823368</v>
      </c>
      <c r="Z3" s="51">
        <f>A63</f>
        <v>500</v>
      </c>
      <c r="AA3" s="52">
        <f>B63</f>
        <v>515</v>
      </c>
      <c r="AB3" s="23">
        <f>C3</f>
        <v>3</v>
      </c>
      <c r="AC3" s="23">
        <f>D3+D183+D63+D123</f>
        <v>113</v>
      </c>
      <c r="AD3" s="23">
        <f>E3+E183+E63+E123</f>
        <v>2</v>
      </c>
      <c r="AE3" s="23">
        <f t="shared" ref="AE3:AF18" si="2">F3+F183+F63+F123</f>
        <v>8</v>
      </c>
      <c r="AF3" s="23">
        <f t="shared" si="2"/>
        <v>33</v>
      </c>
      <c r="AG3" s="124"/>
      <c r="AH3" s="124"/>
      <c r="AI3" s="124"/>
      <c r="AJ3" s="124"/>
      <c r="AK3" s="124"/>
    </row>
    <row r="4" spans="1:37" x14ac:dyDescent="0.25">
      <c r="A4" s="32">
        <f>'AFORO-Boy.-Calle 69B'!C258</f>
        <v>515</v>
      </c>
      <c r="B4" s="32">
        <f>'AFORO-Boy.-Calle 69B'!D258</f>
        <v>530</v>
      </c>
      <c r="C4" s="33">
        <f>'AFORO-Boy.-Calle 69B'!F258</f>
        <v>3</v>
      </c>
      <c r="D4" s="33">
        <f>'AFORO-Boy.-Calle 69B'!G258</f>
        <v>142</v>
      </c>
      <c r="E4" s="33">
        <f>'AFORO-Boy.-Calle 69B'!H258</f>
        <v>1</v>
      </c>
      <c r="F4" s="33">
        <f>'AFORO-Boy.-Calle 69B'!I258</f>
        <v>8</v>
      </c>
      <c r="G4" s="33">
        <f>'AFORO-Boy.-Calle 69B'!J258</f>
        <v>37</v>
      </c>
      <c r="J4" s="272"/>
      <c r="K4" s="273"/>
      <c r="L4" s="86">
        <f>C67</f>
        <v>7</v>
      </c>
      <c r="M4" s="41">
        <f>IF($C$67&gt;0,SUM(D67:D82)," ")</f>
        <v>96</v>
      </c>
      <c r="N4" s="41">
        <f>IF($C$59&gt;0,SUM(E59:E78)," ")</f>
        <v>0</v>
      </c>
      <c r="O4" s="41">
        <f>IF($C$59&gt;0,SUM(F59:F78)," ")</f>
        <v>11</v>
      </c>
      <c r="P4" s="41">
        <f>IF($C$59&gt;0,SUM(G59:G78)," ")</f>
        <v>92</v>
      </c>
      <c r="Q4" s="41">
        <f t="shared" si="0"/>
        <v>199</v>
      </c>
      <c r="R4" s="42">
        <f t="shared" si="1"/>
        <v>1.3447261521221461</v>
      </c>
      <c r="S4" s="42">
        <f t="shared" si="1"/>
        <v>0</v>
      </c>
      <c r="T4" s="42">
        <f t="shared" si="1"/>
        <v>0.15408320493066258</v>
      </c>
      <c r="U4" s="42">
        <f t="shared" si="1"/>
        <v>1.2886958957837231</v>
      </c>
      <c r="V4" s="42">
        <f t="shared" si="1"/>
        <v>2.7875052528365316</v>
      </c>
      <c r="W4" s="277"/>
      <c r="Z4" s="51">
        <f t="shared" ref="Z4:AA19" si="3">A64</f>
        <v>515</v>
      </c>
      <c r="AA4" s="52">
        <f t="shared" si="3"/>
        <v>530</v>
      </c>
      <c r="AB4" s="23">
        <f t="shared" ref="AB4:AB62" si="4">C4</f>
        <v>3</v>
      </c>
      <c r="AC4" s="23">
        <f t="shared" ref="AC4:AC62" si="5">D4+D184+D64+D124</f>
        <v>142</v>
      </c>
      <c r="AD4" s="23">
        <f t="shared" ref="AD4:AF62" si="6">E4+E184+E64+E124</f>
        <v>1</v>
      </c>
      <c r="AE4" s="23">
        <f t="shared" si="2"/>
        <v>8</v>
      </c>
      <c r="AF4" s="23">
        <f t="shared" si="2"/>
        <v>37</v>
      </c>
      <c r="AG4" s="124"/>
      <c r="AH4" s="124"/>
      <c r="AI4" s="124"/>
      <c r="AJ4" s="124"/>
      <c r="AK4" s="124"/>
    </row>
    <row r="5" spans="1:37" x14ac:dyDescent="0.25">
      <c r="A5" s="32">
        <f>'AFORO-Boy.-Calle 69B'!C259</f>
        <v>530</v>
      </c>
      <c r="B5" s="32">
        <f>'AFORO-Boy.-Calle 69B'!D259</f>
        <v>545</v>
      </c>
      <c r="C5" s="33">
        <f>'AFORO-Boy.-Calle 69B'!F259</f>
        <v>3</v>
      </c>
      <c r="D5" s="33">
        <f>'AFORO-Boy.-Calle 69B'!G259</f>
        <v>184</v>
      </c>
      <c r="E5" s="33">
        <f>'AFORO-Boy.-Calle 69B'!H259</f>
        <v>1</v>
      </c>
      <c r="F5" s="33">
        <f>'AFORO-Boy.-Calle 69B'!I259</f>
        <v>7</v>
      </c>
      <c r="G5" s="33">
        <f>'AFORO-Boy.-Calle 69B'!J259</f>
        <v>45</v>
      </c>
      <c r="J5" s="272"/>
      <c r="K5" s="273"/>
      <c r="L5" s="87" t="str">
        <f>C127</f>
        <v>9(3)</v>
      </c>
      <c r="M5" s="41">
        <f>IF($C$127&gt;0,SUM(D127:D142))</f>
        <v>88</v>
      </c>
      <c r="N5" s="41">
        <f>IF($C$127&gt;0,SUM(E127:E142))</f>
        <v>0</v>
      </c>
      <c r="O5" s="41">
        <f>IF($C$127&gt;0,SUM(F127:F142))</f>
        <v>20</v>
      </c>
      <c r="P5" s="41">
        <f>IF($C$127&gt;0,SUM(G127:G142))</f>
        <v>17</v>
      </c>
      <c r="Q5" s="41">
        <f t="shared" si="0"/>
        <v>125</v>
      </c>
      <c r="R5" s="42">
        <f t="shared" ref="R5:V7" si="7">M5/$Q$13*100</f>
        <v>1.2326656394453006</v>
      </c>
      <c r="S5" s="42">
        <f t="shared" si="7"/>
        <v>0</v>
      </c>
      <c r="T5" s="42">
        <f t="shared" si="7"/>
        <v>0.28015128169211373</v>
      </c>
      <c r="U5" s="42">
        <f t="shared" si="7"/>
        <v>0.23812858943829668</v>
      </c>
      <c r="V5" s="42">
        <f t="shared" si="7"/>
        <v>1.7509455105757108</v>
      </c>
      <c r="W5" s="277"/>
      <c r="Z5" s="51">
        <f t="shared" si="3"/>
        <v>530</v>
      </c>
      <c r="AA5" s="52">
        <f t="shared" si="3"/>
        <v>545</v>
      </c>
      <c r="AB5" s="23">
        <f t="shared" si="4"/>
        <v>3</v>
      </c>
      <c r="AC5" s="23">
        <f t="shared" si="5"/>
        <v>184</v>
      </c>
      <c r="AD5" s="23">
        <f t="shared" si="6"/>
        <v>1</v>
      </c>
      <c r="AE5" s="23">
        <f t="shared" si="2"/>
        <v>7</v>
      </c>
      <c r="AF5" s="23">
        <f t="shared" si="2"/>
        <v>45</v>
      </c>
      <c r="AG5" s="124"/>
      <c r="AH5" s="124"/>
      <c r="AI5" s="124"/>
      <c r="AJ5" s="124"/>
      <c r="AK5" s="124"/>
    </row>
    <row r="6" spans="1:37" x14ac:dyDescent="0.25">
      <c r="A6" s="32">
        <f>'AFORO-Boy.-Calle 69B'!C260</f>
        <v>545</v>
      </c>
      <c r="B6" s="32">
        <f>'AFORO-Boy.-Calle 69B'!D260</f>
        <v>600</v>
      </c>
      <c r="C6" s="33">
        <f>'AFORO-Boy.-Calle 69B'!F260</f>
        <v>3</v>
      </c>
      <c r="D6" s="33">
        <f>'AFORO-Boy.-Calle 69B'!G260</f>
        <v>144</v>
      </c>
      <c r="E6" s="33">
        <f>'AFORO-Boy.-Calle 69B'!H260</f>
        <v>1</v>
      </c>
      <c r="F6" s="33">
        <f>'AFORO-Boy.-Calle 69B'!I260</f>
        <v>9</v>
      </c>
      <c r="G6" s="33">
        <f>'AFORO-Boy.-Calle 69B'!J260</f>
        <v>63</v>
      </c>
      <c r="J6" s="272"/>
      <c r="K6" s="273"/>
      <c r="L6" s="87" t="str">
        <f>C187</f>
        <v>10(3)</v>
      </c>
      <c r="M6" s="41">
        <f>IF($C$187&gt;0,SUM(D187:D202)," ")</f>
        <v>0</v>
      </c>
      <c r="N6" s="41">
        <f>IF($C$187&gt;0,SUM(E187:E202)," ")</f>
        <v>0</v>
      </c>
      <c r="O6" s="41">
        <f>IF($C$187&gt;0,SUM(F187:F202)," ")</f>
        <v>0</v>
      </c>
      <c r="P6" s="41">
        <f>IF($C$187&gt;0,SUM(G187:G202)," ")</f>
        <v>0</v>
      </c>
      <c r="Q6" s="41">
        <f t="shared" si="0"/>
        <v>0</v>
      </c>
      <c r="R6" s="42">
        <f t="shared" si="7"/>
        <v>0</v>
      </c>
      <c r="S6" s="42">
        <f t="shared" si="7"/>
        <v>0</v>
      </c>
      <c r="T6" s="42">
        <f t="shared" si="7"/>
        <v>0</v>
      </c>
      <c r="U6" s="42">
        <f t="shared" si="7"/>
        <v>0</v>
      </c>
      <c r="V6" s="42">
        <f t="shared" si="7"/>
        <v>0</v>
      </c>
      <c r="W6" s="277"/>
      <c r="Z6" s="51">
        <f t="shared" si="3"/>
        <v>545</v>
      </c>
      <c r="AA6" s="52">
        <f t="shared" si="3"/>
        <v>600</v>
      </c>
      <c r="AB6" s="23">
        <f t="shared" si="4"/>
        <v>3</v>
      </c>
      <c r="AC6" s="23">
        <f t="shared" si="5"/>
        <v>144</v>
      </c>
      <c r="AD6" s="23">
        <f t="shared" si="6"/>
        <v>1</v>
      </c>
      <c r="AE6" s="23">
        <f t="shared" si="2"/>
        <v>9</v>
      </c>
      <c r="AF6" s="23">
        <f t="shared" si="2"/>
        <v>63</v>
      </c>
      <c r="AG6" s="124"/>
      <c r="AH6" s="124"/>
      <c r="AI6" s="124"/>
      <c r="AJ6" s="124"/>
      <c r="AK6" s="124"/>
    </row>
    <row r="7" spans="1:37" x14ac:dyDescent="0.25">
      <c r="A7" s="32">
        <f>'AFORO-Boy.-Calle 69B'!C261</f>
        <v>600</v>
      </c>
      <c r="B7" s="32">
        <f>'AFORO-Boy.-Calle 69B'!D261</f>
        <v>615</v>
      </c>
      <c r="C7" s="33">
        <f>'AFORO-Boy.-Calle 69B'!F261</f>
        <v>3</v>
      </c>
      <c r="D7" s="33">
        <f>'AFORO-Boy.-Calle 69B'!G261</f>
        <v>152</v>
      </c>
      <c r="E7" s="33">
        <f>'AFORO-Boy.-Calle 69B'!H261</f>
        <v>1</v>
      </c>
      <c r="F7" s="33">
        <f>'AFORO-Boy.-Calle 69B'!I261</f>
        <v>8</v>
      </c>
      <c r="G7" s="33">
        <f>'AFORO-Boy.-Calle 69B'!J261</f>
        <v>58</v>
      </c>
      <c r="J7" s="272"/>
      <c r="K7" s="273"/>
      <c r="L7" s="87">
        <f>C247</f>
        <v>0</v>
      </c>
      <c r="M7" s="41" t="str">
        <f>IF($C$247&gt;0,SUM(D247:D262),"No presenta Carril Rapido (B)")</f>
        <v>No presenta Carril Rapido (B)</v>
      </c>
      <c r="N7" s="41" t="str">
        <f>IF($C$247&gt;0,SUM(E247:E262),"No presenta Carril Rapido (B)")</f>
        <v>No presenta Carril Rapido (B)</v>
      </c>
      <c r="O7" s="41" t="str">
        <f>IF($C$247&gt;0,SUM(F247:F262),"No presenta Carril Rapido (B)")</f>
        <v>No presenta Carril Rapido (B)</v>
      </c>
      <c r="P7" s="41" t="str">
        <f>IF($C$247&gt;0,SUM(G247:G262),"No presenta Carril Rapido (B)")</f>
        <v>No presenta Carril Rapido (B)</v>
      </c>
      <c r="Q7" s="41">
        <f t="shared" si="0"/>
        <v>0</v>
      </c>
      <c r="R7" s="42" t="e">
        <f t="shared" si="7"/>
        <v>#VALUE!</v>
      </c>
      <c r="S7" s="42" t="e">
        <f t="shared" si="7"/>
        <v>#VALUE!</v>
      </c>
      <c r="T7" s="42" t="e">
        <f t="shared" si="7"/>
        <v>#VALUE!</v>
      </c>
      <c r="U7" s="42" t="e">
        <f t="shared" si="7"/>
        <v>#VALUE!</v>
      </c>
      <c r="V7" s="42">
        <f t="shared" si="7"/>
        <v>0</v>
      </c>
      <c r="W7" s="277"/>
      <c r="Z7" s="51">
        <f t="shared" si="3"/>
        <v>600</v>
      </c>
      <c r="AA7" s="52">
        <f t="shared" si="3"/>
        <v>615</v>
      </c>
      <c r="AB7" s="23">
        <f t="shared" si="4"/>
        <v>3</v>
      </c>
      <c r="AC7" s="23">
        <f t="shared" si="5"/>
        <v>173</v>
      </c>
      <c r="AD7" s="23">
        <f t="shared" si="6"/>
        <v>1</v>
      </c>
      <c r="AE7" s="23">
        <f t="shared" si="2"/>
        <v>11</v>
      </c>
      <c r="AF7" s="23">
        <f t="shared" si="2"/>
        <v>68</v>
      </c>
      <c r="AG7" s="125" t="str">
        <f>Z7&amp;" a "&amp;AA22</f>
        <v>600 a 1000</v>
      </c>
      <c r="AH7" s="124">
        <f>ROUNDUP(AVERAGE($AC$6:$AC$22),0)</f>
        <v>96</v>
      </c>
      <c r="AI7" s="124">
        <f>ROUNDUP(AVERAGE($AD$6:$AD$22),0)</f>
        <v>1</v>
      </c>
      <c r="AJ7" s="124">
        <f>ROUNDUP(AVERAGE($AE$6:$AE$22),0)</f>
        <v>16</v>
      </c>
      <c r="AK7" s="124">
        <f>ROUNDUP(AVERAGE($AF$6:$AF$22),0)</f>
        <v>40</v>
      </c>
    </row>
    <row r="8" spans="1:37" x14ac:dyDescent="0.25">
      <c r="A8" s="32">
        <f>'AFORO-Boy.-Calle 69B'!C262</f>
        <v>615</v>
      </c>
      <c r="B8" s="32">
        <f>'AFORO-Boy.-Calle 69B'!D262</f>
        <v>630</v>
      </c>
      <c r="C8" s="33">
        <f>'AFORO-Boy.-Calle 69B'!F262</f>
        <v>3</v>
      </c>
      <c r="D8" s="33">
        <f>'AFORO-Boy.-Calle 69B'!G262</f>
        <v>149</v>
      </c>
      <c r="E8" s="33">
        <f>'AFORO-Boy.-Calle 69B'!H262</f>
        <v>0</v>
      </c>
      <c r="F8" s="33">
        <f>'AFORO-Boy.-Calle 69B'!I262</f>
        <v>13</v>
      </c>
      <c r="G8" s="33">
        <f>'AFORO-Boy.-Calle 69B'!J262</f>
        <v>66</v>
      </c>
      <c r="J8" s="272">
        <f>A47</f>
        <v>1600</v>
      </c>
      <c r="K8" s="273">
        <f>B62</f>
        <v>2000</v>
      </c>
      <c r="L8" s="40">
        <f>C47</f>
        <v>3</v>
      </c>
      <c r="M8" s="41">
        <f>IF($C$47&gt;0,SUM(D47:D62))</f>
        <v>697</v>
      </c>
      <c r="N8" s="41">
        <f>IF($C$47&gt;0,SUM(E47:E62))</f>
        <v>28</v>
      </c>
      <c r="O8" s="41">
        <f>IF($C$47&gt;0,SUM(F47:F62))</f>
        <v>61</v>
      </c>
      <c r="P8" s="41">
        <f>IF($C$47&gt;0,SUM(G47:G62))</f>
        <v>140</v>
      </c>
      <c r="Q8" s="41">
        <f t="shared" si="0"/>
        <v>926</v>
      </c>
      <c r="R8" s="42">
        <f t="shared" ref="R8:V9" si="8">M8/$Q$13*100</f>
        <v>9.7632721669701628</v>
      </c>
      <c r="S8" s="42">
        <f t="shared" si="8"/>
        <v>0.39221179436895925</v>
      </c>
      <c r="T8" s="42">
        <f t="shared" si="8"/>
        <v>0.85446140916094693</v>
      </c>
      <c r="U8" s="42">
        <f t="shared" si="8"/>
        <v>1.9610589718447962</v>
      </c>
      <c r="V8" s="42">
        <f t="shared" si="8"/>
        <v>12.971004342344866</v>
      </c>
      <c r="W8" s="277">
        <f>SUM(V8:V9)</f>
        <v>14.315730494467012</v>
      </c>
      <c r="Z8" s="51">
        <f t="shared" si="3"/>
        <v>615</v>
      </c>
      <c r="AA8" s="52">
        <f t="shared" si="3"/>
        <v>630</v>
      </c>
      <c r="AB8" s="23">
        <f t="shared" si="4"/>
        <v>3</v>
      </c>
      <c r="AC8" s="23">
        <f t="shared" si="5"/>
        <v>168</v>
      </c>
      <c r="AD8" s="23">
        <f t="shared" si="6"/>
        <v>0</v>
      </c>
      <c r="AE8" s="23">
        <f t="shared" si="2"/>
        <v>15</v>
      </c>
      <c r="AF8" s="23">
        <f t="shared" si="2"/>
        <v>81</v>
      </c>
      <c r="AG8" s="124"/>
      <c r="AH8" s="124">
        <f t="shared" ref="AH8:AH22" si="9">ROUNDUP(AVERAGE($AC$6:$AC$22),0)</f>
        <v>96</v>
      </c>
      <c r="AI8" s="124">
        <f t="shared" ref="AI8:AI22" si="10">ROUNDUP(AVERAGE($AD$6:$AD$22),0)</f>
        <v>1</v>
      </c>
      <c r="AJ8" s="124">
        <f t="shared" ref="AJ8:AJ22" si="11">ROUNDUP(AVERAGE($AE$6:$AE$22),0)</f>
        <v>16</v>
      </c>
      <c r="AK8" s="124">
        <f t="shared" ref="AK8:AK22" si="12">ROUNDUP(AVERAGE($AF$6:$AF$22),0)</f>
        <v>40</v>
      </c>
    </row>
    <row r="9" spans="1:37" x14ac:dyDescent="0.25">
      <c r="A9" s="32">
        <f>'AFORO-Boy.-Calle 69B'!C263</f>
        <v>630</v>
      </c>
      <c r="B9" s="32">
        <f>'AFORO-Boy.-Calle 69B'!D263</f>
        <v>645</v>
      </c>
      <c r="C9" s="33">
        <f>'AFORO-Boy.-Calle 69B'!F263</f>
        <v>3</v>
      </c>
      <c r="D9" s="33">
        <f>'AFORO-Boy.-Calle 69B'!G263</f>
        <v>136</v>
      </c>
      <c r="E9" s="33">
        <f>'AFORO-Boy.-Calle 69B'!H263</f>
        <v>1</v>
      </c>
      <c r="F9" s="33">
        <f>'AFORO-Boy.-Calle 69B'!I263</f>
        <v>16</v>
      </c>
      <c r="G9" s="33">
        <f>'AFORO-Boy.-Calle 69B'!J263</f>
        <v>53</v>
      </c>
      <c r="J9" s="272"/>
      <c r="K9" s="273"/>
      <c r="L9" s="40">
        <f>C107</f>
        <v>7</v>
      </c>
      <c r="M9" s="41">
        <f>IF($C$107&gt;0,SUM(D107:D122)," ")</f>
        <v>47</v>
      </c>
      <c r="N9" s="41">
        <f>IF($C$107&gt;0,SUM(E107:E122)," ")</f>
        <v>9</v>
      </c>
      <c r="O9" s="41">
        <f>IF($C$107&gt;0,SUM(F107:F122)," ")</f>
        <v>4</v>
      </c>
      <c r="P9" s="41">
        <f>IF($C$107&gt;0,SUM(G107:G122)," ")</f>
        <v>36</v>
      </c>
      <c r="Q9" s="41">
        <f t="shared" si="0"/>
        <v>96</v>
      </c>
      <c r="R9" s="42">
        <f t="shared" si="8"/>
        <v>0.65835551197646724</v>
      </c>
      <c r="S9" s="42">
        <f t="shared" si="8"/>
        <v>0.12606807676145118</v>
      </c>
      <c r="T9" s="42">
        <f t="shared" si="8"/>
        <v>5.6030256338422742E-2</v>
      </c>
      <c r="U9" s="42">
        <f t="shared" si="8"/>
        <v>0.50427230704580472</v>
      </c>
      <c r="V9" s="42">
        <f t="shared" si="8"/>
        <v>1.3447261521221461</v>
      </c>
      <c r="W9" s="277"/>
      <c r="Z9" s="51">
        <f t="shared" si="3"/>
        <v>630</v>
      </c>
      <c r="AA9" s="52">
        <f t="shared" si="3"/>
        <v>645</v>
      </c>
      <c r="AB9" s="23">
        <f t="shared" si="4"/>
        <v>3</v>
      </c>
      <c r="AC9" s="23">
        <f t="shared" si="5"/>
        <v>164</v>
      </c>
      <c r="AD9" s="23">
        <f t="shared" si="6"/>
        <v>1</v>
      </c>
      <c r="AE9" s="23">
        <f t="shared" si="2"/>
        <v>18</v>
      </c>
      <c r="AF9" s="23">
        <f t="shared" si="2"/>
        <v>75</v>
      </c>
      <c r="AG9" s="124"/>
      <c r="AH9" s="124">
        <f t="shared" si="9"/>
        <v>96</v>
      </c>
      <c r="AI9" s="124">
        <f t="shared" si="10"/>
        <v>1</v>
      </c>
      <c r="AJ9" s="124">
        <f t="shared" si="11"/>
        <v>16</v>
      </c>
      <c r="AK9" s="124">
        <f t="shared" si="12"/>
        <v>40</v>
      </c>
    </row>
    <row r="10" spans="1:37" x14ac:dyDescent="0.25">
      <c r="A10" s="32">
        <f>'AFORO-Boy.-Calle 69B'!C264</f>
        <v>645</v>
      </c>
      <c r="B10" s="32">
        <f>'AFORO-Boy.-Calle 69B'!D264</f>
        <v>700</v>
      </c>
      <c r="C10" s="33">
        <f>'AFORO-Boy.-Calle 69B'!F264</f>
        <v>3</v>
      </c>
      <c r="D10" s="33">
        <f>'AFORO-Boy.-Calle 69B'!G264</f>
        <v>96</v>
      </c>
      <c r="E10" s="33">
        <f>'AFORO-Boy.-Calle 69B'!H264</f>
        <v>0</v>
      </c>
      <c r="F10" s="33">
        <f>'AFORO-Boy.-Calle 69B'!I264</f>
        <v>3</v>
      </c>
      <c r="G10" s="33">
        <f>'AFORO-Boy.-Calle 69B'!J264</f>
        <v>45</v>
      </c>
      <c r="J10" s="272"/>
      <c r="K10" s="273"/>
      <c r="L10" s="23" t="str">
        <f>C127</f>
        <v>9(3)</v>
      </c>
      <c r="M10" s="41">
        <f>IF($C$167&gt;0,SUM(D167:D182))</f>
        <v>65</v>
      </c>
      <c r="N10" s="41">
        <f>IF($C$167&gt;0,SUM(E167:E182))</f>
        <v>10</v>
      </c>
      <c r="O10" s="41">
        <f>IF($C$167&gt;0,SUM(F167:F182))</f>
        <v>9</v>
      </c>
      <c r="P10" s="41">
        <f>IF($C$167&gt;0,SUM(G167:G182))</f>
        <v>58</v>
      </c>
      <c r="Q10" s="41">
        <f t="shared" si="0"/>
        <v>142</v>
      </c>
      <c r="R10" s="42">
        <f t="shared" ref="R10:V12" si="13">M10/$Q$13*100</f>
        <v>0.91049166549936955</v>
      </c>
      <c r="S10" s="42">
        <f t="shared" si="13"/>
        <v>0.14007564084605686</v>
      </c>
      <c r="T10" s="42">
        <f t="shared" si="13"/>
        <v>0.12606807676145118</v>
      </c>
      <c r="U10" s="42">
        <f t="shared" si="13"/>
        <v>0.81243871690712988</v>
      </c>
      <c r="V10" s="42">
        <f t="shared" si="13"/>
        <v>1.9890741000140075</v>
      </c>
      <c r="W10" s="277"/>
      <c r="Z10" s="51">
        <f t="shared" si="3"/>
        <v>645</v>
      </c>
      <c r="AA10" s="52">
        <f t="shared" si="3"/>
        <v>700</v>
      </c>
      <c r="AB10" s="23">
        <f t="shared" si="4"/>
        <v>3</v>
      </c>
      <c r="AC10" s="23">
        <f t="shared" si="5"/>
        <v>114</v>
      </c>
      <c r="AD10" s="23">
        <f t="shared" si="6"/>
        <v>0</v>
      </c>
      <c r="AE10" s="23">
        <f t="shared" si="2"/>
        <v>6</v>
      </c>
      <c r="AF10" s="23">
        <f t="shared" si="2"/>
        <v>60</v>
      </c>
      <c r="AG10" s="3"/>
      <c r="AH10" s="124">
        <f t="shared" si="9"/>
        <v>96</v>
      </c>
      <c r="AI10" s="124">
        <f t="shared" si="10"/>
        <v>1</v>
      </c>
      <c r="AJ10" s="124">
        <f t="shared" si="11"/>
        <v>16</v>
      </c>
      <c r="AK10" s="124">
        <f t="shared" si="12"/>
        <v>40</v>
      </c>
    </row>
    <row r="11" spans="1:37" x14ac:dyDescent="0.25">
      <c r="A11" s="32">
        <f>'AFORO-Boy.-Calle 69B'!C265</f>
        <v>700</v>
      </c>
      <c r="B11" s="32">
        <f>'AFORO-Boy.-Calle 69B'!D265</f>
        <v>715</v>
      </c>
      <c r="C11" s="33">
        <f>'AFORO-Boy.-Calle 69B'!F265</f>
        <v>3</v>
      </c>
      <c r="D11" s="33">
        <f>'AFORO-Boy.-Calle 69B'!G265</f>
        <v>79</v>
      </c>
      <c r="E11" s="33">
        <f>'AFORO-Boy.-Calle 69B'!H265</f>
        <v>2</v>
      </c>
      <c r="F11" s="33">
        <f>'AFORO-Boy.-Calle 69B'!I265</f>
        <v>11</v>
      </c>
      <c r="G11" s="33">
        <f>'AFORO-Boy.-Calle 69B'!J265</f>
        <v>38</v>
      </c>
      <c r="J11" s="272"/>
      <c r="K11" s="273"/>
      <c r="L11" s="23" t="str">
        <f>C227</f>
        <v>10(3)</v>
      </c>
      <c r="M11" s="41">
        <f>IF($C$227&gt;0,SUM(D227:D242)," ")</f>
        <v>0</v>
      </c>
      <c r="N11" s="41">
        <f>IF($C$227&gt;0,SUM(E227:E242)," ")</f>
        <v>0</v>
      </c>
      <c r="O11" s="41">
        <f>IF($C$227&gt;0,SUM(F227:F242)," ")</f>
        <v>0</v>
      </c>
      <c r="P11" s="41">
        <f>IF($C$227&gt;0,SUM(G227:G242)," ")</f>
        <v>0</v>
      </c>
      <c r="Q11" s="41">
        <f>IF($C$227&gt;0,SUM(H227:H242)," ")</f>
        <v>0</v>
      </c>
      <c r="R11" s="42">
        <f t="shared" si="13"/>
        <v>0</v>
      </c>
      <c r="S11" s="42">
        <f t="shared" si="13"/>
        <v>0</v>
      </c>
      <c r="T11" s="42">
        <f t="shared" si="13"/>
        <v>0</v>
      </c>
      <c r="U11" s="42">
        <f t="shared" si="13"/>
        <v>0</v>
      </c>
      <c r="V11" s="42">
        <f t="shared" si="13"/>
        <v>0</v>
      </c>
      <c r="W11" s="277"/>
      <c r="Z11" s="51">
        <f t="shared" si="3"/>
        <v>700</v>
      </c>
      <c r="AA11" s="52">
        <f t="shared" si="3"/>
        <v>715</v>
      </c>
      <c r="AB11" s="23">
        <f t="shared" si="4"/>
        <v>3</v>
      </c>
      <c r="AC11" s="23">
        <f t="shared" si="5"/>
        <v>87</v>
      </c>
      <c r="AD11" s="23">
        <f t="shared" si="6"/>
        <v>2</v>
      </c>
      <c r="AE11" s="23">
        <f t="shared" si="2"/>
        <v>13</v>
      </c>
      <c r="AF11" s="23">
        <f t="shared" si="2"/>
        <v>48</v>
      </c>
      <c r="AG11" s="124"/>
      <c r="AH11" s="124">
        <f t="shared" si="9"/>
        <v>96</v>
      </c>
      <c r="AI11" s="124">
        <f t="shared" si="10"/>
        <v>1</v>
      </c>
      <c r="AJ11" s="124">
        <f t="shared" si="11"/>
        <v>16</v>
      </c>
      <c r="AK11" s="124">
        <f t="shared" si="12"/>
        <v>40</v>
      </c>
    </row>
    <row r="12" spans="1:37" x14ac:dyDescent="0.25">
      <c r="A12" s="32">
        <f>'AFORO-Boy.-Calle 69B'!C266</f>
        <v>715</v>
      </c>
      <c r="B12" s="32">
        <f>'AFORO-Boy.-Calle 69B'!D266</f>
        <v>730</v>
      </c>
      <c r="C12" s="33">
        <f>'AFORO-Boy.-Calle 69B'!F266</f>
        <v>3</v>
      </c>
      <c r="D12" s="33">
        <f>'AFORO-Boy.-Calle 69B'!G266</f>
        <v>63</v>
      </c>
      <c r="E12" s="33">
        <f>'AFORO-Boy.-Calle 69B'!H266</f>
        <v>1</v>
      </c>
      <c r="F12" s="33">
        <f>'AFORO-Boy.-Calle 69B'!I266</f>
        <v>22</v>
      </c>
      <c r="G12" s="33">
        <f>'AFORO-Boy.-Calle 69B'!J266</f>
        <v>34</v>
      </c>
      <c r="J12" s="272"/>
      <c r="K12" s="273"/>
      <c r="L12" s="23">
        <f>C287</f>
        <v>0</v>
      </c>
      <c r="M12" s="41" t="str">
        <f>IF($C$287&gt;0,SUM(D287:D302),"No presenta Carril Rapido (B)")</f>
        <v>No presenta Carril Rapido (B)</v>
      </c>
      <c r="N12" s="41" t="str">
        <f>IF($C$287&gt;0,SUM(E287:E302),"No presenta Carril Rapido (B)")</f>
        <v>No presenta Carril Rapido (B)</v>
      </c>
      <c r="O12" s="41" t="str">
        <f>IF($C$287&gt;0,SUM(F287:F302),"No presenta Carril Rapido (B)")</f>
        <v>No presenta Carril Rapido (B)</v>
      </c>
      <c r="P12" s="41" t="str">
        <f>IF($C$287&gt;0,SUM(G287:G302),"No presenta Carril Rapido (B)")</f>
        <v>No presenta Carril Rapido (B)</v>
      </c>
      <c r="Q12" s="41" t="str">
        <f>IF($C$287&gt;0,SUM(H287:H302),"No presenta Carril Rapido (B)")</f>
        <v>No presenta Carril Rapido (B)</v>
      </c>
      <c r="R12" s="42" t="e">
        <f t="shared" si="13"/>
        <v>#VALUE!</v>
      </c>
      <c r="S12" s="42" t="e">
        <f t="shared" si="13"/>
        <v>#VALUE!</v>
      </c>
      <c r="T12" s="42" t="e">
        <f t="shared" si="13"/>
        <v>#VALUE!</v>
      </c>
      <c r="U12" s="42" t="e">
        <f t="shared" si="13"/>
        <v>#VALUE!</v>
      </c>
      <c r="V12" s="42" t="e">
        <f t="shared" si="13"/>
        <v>#VALUE!</v>
      </c>
      <c r="W12" s="277"/>
      <c r="Z12" s="51">
        <f t="shared" si="3"/>
        <v>715</v>
      </c>
      <c r="AA12" s="52">
        <f t="shared" si="3"/>
        <v>730</v>
      </c>
      <c r="AB12" s="23">
        <f t="shared" si="4"/>
        <v>3</v>
      </c>
      <c r="AC12" s="23">
        <f t="shared" si="5"/>
        <v>69</v>
      </c>
      <c r="AD12" s="23">
        <f t="shared" si="6"/>
        <v>1</v>
      </c>
      <c r="AE12" s="23">
        <f t="shared" si="2"/>
        <v>23</v>
      </c>
      <c r="AF12" s="23">
        <f t="shared" si="2"/>
        <v>39</v>
      </c>
      <c r="AG12" s="124"/>
      <c r="AH12" s="124">
        <f t="shared" si="9"/>
        <v>96</v>
      </c>
      <c r="AI12" s="124">
        <f t="shared" si="10"/>
        <v>1</v>
      </c>
      <c r="AJ12" s="124">
        <f t="shared" si="11"/>
        <v>16</v>
      </c>
      <c r="AK12" s="124">
        <f t="shared" si="12"/>
        <v>40</v>
      </c>
    </row>
    <row r="13" spans="1:37" ht="15.75" thickBot="1" x14ac:dyDescent="0.3">
      <c r="A13" s="32">
        <f>'AFORO-Boy.-Calle 69B'!C267</f>
        <v>730</v>
      </c>
      <c r="B13" s="32">
        <f>'AFORO-Boy.-Calle 69B'!D267</f>
        <v>745</v>
      </c>
      <c r="C13" s="33">
        <f>'AFORO-Boy.-Calle 69B'!F267</f>
        <v>3</v>
      </c>
      <c r="D13" s="33">
        <f>'AFORO-Boy.-Calle 69B'!G267</f>
        <v>60</v>
      </c>
      <c r="E13" s="33">
        <f>'AFORO-Boy.-Calle 69B'!H267</f>
        <v>1</v>
      </c>
      <c r="F13" s="33">
        <f>'AFORO-Boy.-Calle 69B'!I267</f>
        <v>16</v>
      </c>
      <c r="G13" s="33">
        <f>'AFORO-Boy.-Calle 69B'!J267</f>
        <v>22</v>
      </c>
      <c r="J13" s="43">
        <f>A3</f>
        <v>500</v>
      </c>
      <c r="K13" s="44">
        <f>B62</f>
        <v>2000</v>
      </c>
      <c r="L13" s="45"/>
      <c r="M13" s="46">
        <f>SUM(D3:D302)</f>
        <v>4845</v>
      </c>
      <c r="N13" s="46">
        <f>SUM(E3:E302)</f>
        <v>146</v>
      </c>
      <c r="O13" s="46">
        <f>SUM(F3:F302)</f>
        <v>643</v>
      </c>
      <c r="P13" s="46">
        <f>SUM(G3:G302)</f>
        <v>1505</v>
      </c>
      <c r="Q13" s="47">
        <f>SUM(M13:P13)</f>
        <v>7139</v>
      </c>
      <c r="R13" s="48">
        <f>M13/$Q13*100</f>
        <v>67.866647989914554</v>
      </c>
      <c r="S13" s="48">
        <f>N13/$Q13*100</f>
        <v>2.04510435635243</v>
      </c>
      <c r="T13" s="48">
        <f>O13/$Q13*100</f>
        <v>9.0068637064014556</v>
      </c>
      <c r="U13" s="48">
        <f>P13/$Q13*100</f>
        <v>21.08138394733156</v>
      </c>
      <c r="V13" s="270">
        <f>Q13/$Q13*100</f>
        <v>100</v>
      </c>
      <c r="W13" s="271"/>
      <c r="Z13" s="51">
        <f t="shared" si="3"/>
        <v>730</v>
      </c>
      <c r="AA13" s="52">
        <f t="shared" si="3"/>
        <v>745</v>
      </c>
      <c r="AB13" s="23">
        <f t="shared" si="4"/>
        <v>3</v>
      </c>
      <c r="AC13" s="23">
        <f t="shared" si="5"/>
        <v>69</v>
      </c>
      <c r="AD13" s="23">
        <f t="shared" si="6"/>
        <v>1</v>
      </c>
      <c r="AE13" s="23">
        <f t="shared" si="2"/>
        <v>17</v>
      </c>
      <c r="AF13" s="23">
        <f t="shared" si="2"/>
        <v>25</v>
      </c>
      <c r="AG13" s="124"/>
      <c r="AH13" s="124">
        <f t="shared" si="9"/>
        <v>96</v>
      </c>
      <c r="AI13" s="124">
        <f t="shared" si="10"/>
        <v>1</v>
      </c>
      <c r="AJ13" s="124">
        <f t="shared" si="11"/>
        <v>16</v>
      </c>
      <c r="AK13" s="124">
        <f t="shared" si="12"/>
        <v>40</v>
      </c>
    </row>
    <row r="14" spans="1:37" x14ac:dyDescent="0.25">
      <c r="A14" s="32">
        <f>'AFORO-Boy.-Calle 69B'!C268</f>
        <v>745</v>
      </c>
      <c r="B14" s="32">
        <f>'AFORO-Boy.-Calle 69B'!D268</f>
        <v>800</v>
      </c>
      <c r="C14" s="33">
        <f>'AFORO-Boy.-Calle 69B'!F268</f>
        <v>3</v>
      </c>
      <c r="D14" s="33">
        <f>'AFORO-Boy.-Calle 69B'!G268</f>
        <v>70</v>
      </c>
      <c r="E14" s="33">
        <f>'AFORO-Boy.-Calle 69B'!H268</f>
        <v>1</v>
      </c>
      <c r="F14" s="33">
        <f>'AFORO-Boy.-Calle 69B'!I268</f>
        <v>19</v>
      </c>
      <c r="G14" s="33">
        <f>'AFORO-Boy.-Calle 69B'!J268</f>
        <v>20</v>
      </c>
      <c r="Z14" s="51">
        <f t="shared" si="3"/>
        <v>745</v>
      </c>
      <c r="AA14" s="52">
        <f t="shared" si="3"/>
        <v>800</v>
      </c>
      <c r="AB14" s="23">
        <f t="shared" si="4"/>
        <v>3</v>
      </c>
      <c r="AC14" s="23">
        <f t="shared" si="5"/>
        <v>78</v>
      </c>
      <c r="AD14" s="23">
        <f t="shared" si="6"/>
        <v>1</v>
      </c>
      <c r="AE14" s="23">
        <f t="shared" si="2"/>
        <v>21</v>
      </c>
      <c r="AF14" s="23">
        <f t="shared" si="2"/>
        <v>27</v>
      </c>
      <c r="AG14" s="124"/>
      <c r="AH14" s="124">
        <f t="shared" si="9"/>
        <v>96</v>
      </c>
      <c r="AI14" s="124">
        <f t="shared" si="10"/>
        <v>1</v>
      </c>
      <c r="AJ14" s="124">
        <f t="shared" si="11"/>
        <v>16</v>
      </c>
      <c r="AK14" s="124">
        <f t="shared" si="12"/>
        <v>40</v>
      </c>
    </row>
    <row r="15" spans="1:37" x14ac:dyDescent="0.25">
      <c r="A15" s="32">
        <f>'AFORO-Boy.-Calle 69B'!C269</f>
        <v>800</v>
      </c>
      <c r="B15" s="32">
        <f>'AFORO-Boy.-Calle 69B'!D269</f>
        <v>815</v>
      </c>
      <c r="C15" s="33">
        <f>'AFORO-Boy.-Calle 69B'!F269</f>
        <v>3</v>
      </c>
      <c r="D15" s="33">
        <f>'AFORO-Boy.-Calle 69B'!G269</f>
        <v>61</v>
      </c>
      <c r="E15" s="33">
        <f>'AFORO-Boy.-Calle 69B'!H269</f>
        <v>1</v>
      </c>
      <c r="F15" s="33">
        <f>'AFORO-Boy.-Calle 69B'!I269</f>
        <v>17</v>
      </c>
      <c r="G15" s="33">
        <f>'AFORO-Boy.-Calle 69B'!J269</f>
        <v>26</v>
      </c>
      <c r="Z15" s="51">
        <f t="shared" si="3"/>
        <v>800</v>
      </c>
      <c r="AA15" s="52">
        <f t="shared" si="3"/>
        <v>815</v>
      </c>
      <c r="AB15" s="23">
        <f t="shared" si="4"/>
        <v>3</v>
      </c>
      <c r="AC15" s="23">
        <f t="shared" si="5"/>
        <v>75</v>
      </c>
      <c r="AD15" s="23">
        <f t="shared" si="6"/>
        <v>1</v>
      </c>
      <c r="AE15" s="23">
        <f t="shared" si="2"/>
        <v>19</v>
      </c>
      <c r="AF15" s="23">
        <f t="shared" si="2"/>
        <v>29</v>
      </c>
      <c r="AG15" s="124"/>
      <c r="AH15" s="124">
        <f t="shared" si="9"/>
        <v>96</v>
      </c>
      <c r="AI15" s="124">
        <f t="shared" si="10"/>
        <v>1</v>
      </c>
      <c r="AJ15" s="124">
        <f t="shared" si="11"/>
        <v>16</v>
      </c>
      <c r="AK15" s="124">
        <f t="shared" si="12"/>
        <v>40</v>
      </c>
    </row>
    <row r="16" spans="1:37" x14ac:dyDescent="0.25">
      <c r="A16" s="32">
        <f>'AFORO-Boy.-Calle 69B'!C270</f>
        <v>815</v>
      </c>
      <c r="B16" s="32">
        <f>'AFORO-Boy.-Calle 69B'!D270</f>
        <v>830</v>
      </c>
      <c r="C16" s="33">
        <f>'AFORO-Boy.-Calle 69B'!F270</f>
        <v>3</v>
      </c>
      <c r="D16" s="33">
        <f>'AFORO-Boy.-Calle 69B'!G270</f>
        <v>55</v>
      </c>
      <c r="E16" s="33">
        <f>'AFORO-Boy.-Calle 69B'!H270</f>
        <v>1</v>
      </c>
      <c r="F16" s="33">
        <f>'AFORO-Boy.-Calle 69B'!I270</f>
        <v>14</v>
      </c>
      <c r="G16" s="33">
        <f>'AFORO-Boy.-Calle 69B'!J270</f>
        <v>25</v>
      </c>
      <c r="Z16" s="51">
        <f t="shared" si="3"/>
        <v>815</v>
      </c>
      <c r="AA16" s="52">
        <f t="shared" si="3"/>
        <v>830</v>
      </c>
      <c r="AB16" s="23">
        <f t="shared" si="4"/>
        <v>3</v>
      </c>
      <c r="AC16" s="23">
        <f t="shared" si="5"/>
        <v>65</v>
      </c>
      <c r="AD16" s="23">
        <f t="shared" si="6"/>
        <v>1</v>
      </c>
      <c r="AE16" s="23">
        <f t="shared" si="2"/>
        <v>17</v>
      </c>
      <c r="AF16" s="23">
        <f t="shared" si="2"/>
        <v>30</v>
      </c>
      <c r="AG16" s="124"/>
      <c r="AH16" s="124">
        <f t="shared" si="9"/>
        <v>96</v>
      </c>
      <c r="AI16" s="124">
        <f t="shared" si="10"/>
        <v>1</v>
      </c>
      <c r="AJ16" s="124">
        <f t="shared" si="11"/>
        <v>16</v>
      </c>
      <c r="AK16" s="124">
        <f t="shared" si="12"/>
        <v>40</v>
      </c>
    </row>
    <row r="17" spans="1:37" x14ac:dyDescent="0.25">
      <c r="A17" s="32">
        <f>'AFORO-Boy.-Calle 69B'!C271</f>
        <v>830</v>
      </c>
      <c r="B17" s="32">
        <f>'AFORO-Boy.-Calle 69B'!D271</f>
        <v>845</v>
      </c>
      <c r="C17" s="33">
        <f>'AFORO-Boy.-Calle 69B'!F271</f>
        <v>3</v>
      </c>
      <c r="D17" s="33">
        <f>'AFORO-Boy.-Calle 69B'!G271</f>
        <v>64</v>
      </c>
      <c r="E17" s="33">
        <f>'AFORO-Boy.-Calle 69B'!H271</f>
        <v>1</v>
      </c>
      <c r="F17" s="33">
        <f>'AFORO-Boy.-Calle 69B'!I271</f>
        <v>11</v>
      </c>
      <c r="G17" s="33">
        <f>'AFORO-Boy.-Calle 69B'!J271</f>
        <v>15</v>
      </c>
      <c r="Z17" s="51">
        <f t="shared" si="3"/>
        <v>830</v>
      </c>
      <c r="AA17" s="52">
        <f t="shared" si="3"/>
        <v>845</v>
      </c>
      <c r="AB17" s="23">
        <f t="shared" si="4"/>
        <v>3</v>
      </c>
      <c r="AC17" s="23">
        <f t="shared" si="5"/>
        <v>77</v>
      </c>
      <c r="AD17" s="23">
        <f t="shared" si="6"/>
        <v>1</v>
      </c>
      <c r="AE17" s="23">
        <f t="shared" si="2"/>
        <v>15</v>
      </c>
      <c r="AF17" s="23">
        <f t="shared" si="2"/>
        <v>18</v>
      </c>
      <c r="AG17" s="124"/>
      <c r="AH17" s="124">
        <f t="shared" si="9"/>
        <v>96</v>
      </c>
      <c r="AI17" s="124">
        <f t="shared" si="10"/>
        <v>1</v>
      </c>
      <c r="AJ17" s="124">
        <f t="shared" si="11"/>
        <v>16</v>
      </c>
      <c r="AK17" s="124">
        <f t="shared" si="12"/>
        <v>40</v>
      </c>
    </row>
    <row r="18" spans="1:37" x14ac:dyDescent="0.25">
      <c r="A18" s="32">
        <f>'AFORO-Boy.-Calle 69B'!C272</f>
        <v>845</v>
      </c>
      <c r="B18" s="32">
        <f>'AFORO-Boy.-Calle 69B'!D272</f>
        <v>900</v>
      </c>
      <c r="C18" s="33">
        <f>'AFORO-Boy.-Calle 69B'!F272</f>
        <v>3</v>
      </c>
      <c r="D18" s="33">
        <f>'AFORO-Boy.-Calle 69B'!G272</f>
        <v>75</v>
      </c>
      <c r="E18" s="33">
        <f>'AFORO-Boy.-Calle 69B'!H272</f>
        <v>1</v>
      </c>
      <c r="F18" s="33">
        <f>'AFORO-Boy.-Calle 69B'!I272</f>
        <v>18</v>
      </c>
      <c r="G18" s="33">
        <f>'AFORO-Boy.-Calle 69B'!J272</f>
        <v>16</v>
      </c>
      <c r="Z18" s="51">
        <f t="shared" si="3"/>
        <v>845</v>
      </c>
      <c r="AA18" s="52">
        <f t="shared" si="3"/>
        <v>900</v>
      </c>
      <c r="AB18" s="23">
        <f t="shared" si="4"/>
        <v>3</v>
      </c>
      <c r="AC18" s="23">
        <f t="shared" si="5"/>
        <v>85</v>
      </c>
      <c r="AD18" s="23">
        <f t="shared" si="6"/>
        <v>1</v>
      </c>
      <c r="AE18" s="23">
        <f t="shared" si="2"/>
        <v>19</v>
      </c>
      <c r="AF18" s="23">
        <f t="shared" si="2"/>
        <v>20</v>
      </c>
      <c r="AG18" s="124"/>
      <c r="AH18" s="124">
        <f t="shared" si="9"/>
        <v>96</v>
      </c>
      <c r="AI18" s="124">
        <f t="shared" si="10"/>
        <v>1</v>
      </c>
      <c r="AJ18" s="124">
        <f t="shared" si="11"/>
        <v>16</v>
      </c>
      <c r="AK18" s="124">
        <f t="shared" si="12"/>
        <v>40</v>
      </c>
    </row>
    <row r="19" spans="1:37" x14ac:dyDescent="0.25">
      <c r="A19" s="32">
        <f>'AFORO-Boy.-Calle 69B'!C273</f>
        <v>900</v>
      </c>
      <c r="B19" s="32">
        <f>'AFORO-Boy.-Calle 69B'!D273</f>
        <v>915</v>
      </c>
      <c r="C19" s="33">
        <f>'AFORO-Boy.-Calle 69B'!F273</f>
        <v>3</v>
      </c>
      <c r="D19" s="33">
        <f>'AFORO-Boy.-Calle 69B'!G273</f>
        <v>51</v>
      </c>
      <c r="E19" s="33">
        <f>'AFORO-Boy.-Calle 69B'!H273</f>
        <v>1</v>
      </c>
      <c r="F19" s="33">
        <f>'AFORO-Boy.-Calle 69B'!I273</f>
        <v>14</v>
      </c>
      <c r="G19" s="33">
        <f>'AFORO-Boy.-Calle 69B'!J273</f>
        <v>25</v>
      </c>
      <c r="Z19" s="51">
        <f t="shared" si="3"/>
        <v>900</v>
      </c>
      <c r="AA19" s="52">
        <f t="shared" si="3"/>
        <v>915</v>
      </c>
      <c r="AB19" s="23">
        <f t="shared" si="4"/>
        <v>3</v>
      </c>
      <c r="AC19" s="23">
        <f t="shared" si="5"/>
        <v>54</v>
      </c>
      <c r="AD19" s="23">
        <f t="shared" si="6"/>
        <v>1</v>
      </c>
      <c r="AE19" s="23">
        <f t="shared" si="6"/>
        <v>15</v>
      </c>
      <c r="AF19" s="23">
        <f t="shared" si="6"/>
        <v>28</v>
      </c>
      <c r="AG19" s="124"/>
      <c r="AH19" s="124">
        <f t="shared" si="9"/>
        <v>96</v>
      </c>
      <c r="AI19" s="124">
        <f t="shared" si="10"/>
        <v>1</v>
      </c>
      <c r="AJ19" s="124">
        <f t="shared" si="11"/>
        <v>16</v>
      </c>
      <c r="AK19" s="124">
        <f t="shared" si="12"/>
        <v>40</v>
      </c>
    </row>
    <row r="20" spans="1:37" x14ac:dyDescent="0.25">
      <c r="A20" s="32">
        <f>'AFORO-Boy.-Calle 69B'!C274</f>
        <v>915</v>
      </c>
      <c r="B20" s="32">
        <f>'AFORO-Boy.-Calle 69B'!D274</f>
        <v>930</v>
      </c>
      <c r="C20" s="33">
        <f>'AFORO-Boy.-Calle 69B'!F274</f>
        <v>3</v>
      </c>
      <c r="D20" s="33">
        <f>'AFORO-Boy.-Calle 69B'!G274</f>
        <v>68</v>
      </c>
      <c r="E20" s="33">
        <f>'AFORO-Boy.-Calle 69B'!H274</f>
        <v>1</v>
      </c>
      <c r="F20" s="33">
        <f>'AFORO-Boy.-Calle 69B'!I274</f>
        <v>16</v>
      </c>
      <c r="G20" s="33">
        <f>'AFORO-Boy.-Calle 69B'!J274</f>
        <v>14</v>
      </c>
      <c r="Z20" s="51">
        <f t="shared" ref="Z20:AA35" si="14">A80</f>
        <v>915</v>
      </c>
      <c r="AA20" s="52">
        <f t="shared" si="14"/>
        <v>930</v>
      </c>
      <c r="AB20" s="23">
        <f t="shared" si="4"/>
        <v>3</v>
      </c>
      <c r="AC20" s="23">
        <f t="shared" si="5"/>
        <v>74</v>
      </c>
      <c r="AD20" s="23">
        <f t="shared" si="6"/>
        <v>1</v>
      </c>
      <c r="AE20" s="23">
        <f t="shared" si="6"/>
        <v>17</v>
      </c>
      <c r="AF20" s="23">
        <f t="shared" si="6"/>
        <v>17</v>
      </c>
      <c r="AG20" s="124"/>
      <c r="AH20" s="124">
        <f t="shared" si="9"/>
        <v>96</v>
      </c>
      <c r="AI20" s="124">
        <f t="shared" si="10"/>
        <v>1</v>
      </c>
      <c r="AJ20" s="124">
        <f t="shared" si="11"/>
        <v>16</v>
      </c>
      <c r="AK20" s="124">
        <f t="shared" si="12"/>
        <v>40</v>
      </c>
    </row>
    <row r="21" spans="1:37" x14ac:dyDescent="0.25">
      <c r="A21" s="32">
        <f>'AFORO-Boy.-Calle 69B'!C275</f>
        <v>930</v>
      </c>
      <c r="B21" s="32">
        <f>'AFORO-Boy.-Calle 69B'!D275</f>
        <v>945</v>
      </c>
      <c r="C21" s="33">
        <f>'AFORO-Boy.-Calle 69B'!F275</f>
        <v>3</v>
      </c>
      <c r="D21" s="33">
        <f>'AFORO-Boy.-Calle 69B'!G275</f>
        <v>61</v>
      </c>
      <c r="E21" s="33">
        <f>'AFORO-Boy.-Calle 69B'!H275</f>
        <v>2</v>
      </c>
      <c r="F21" s="33">
        <f>'AFORO-Boy.-Calle 69B'!I275</f>
        <v>6</v>
      </c>
      <c r="G21" s="33">
        <f>'AFORO-Boy.-Calle 69B'!J275</f>
        <v>26</v>
      </c>
      <c r="Z21" s="51">
        <f t="shared" si="14"/>
        <v>930</v>
      </c>
      <c r="AA21" s="52">
        <f t="shared" si="14"/>
        <v>945</v>
      </c>
      <c r="AB21" s="23">
        <f t="shared" si="4"/>
        <v>3</v>
      </c>
      <c r="AC21" s="23">
        <f t="shared" si="5"/>
        <v>68</v>
      </c>
      <c r="AD21" s="23">
        <f t="shared" si="6"/>
        <v>2</v>
      </c>
      <c r="AE21" s="23">
        <f t="shared" si="6"/>
        <v>7</v>
      </c>
      <c r="AF21" s="23">
        <f t="shared" si="6"/>
        <v>30</v>
      </c>
      <c r="AG21" s="124"/>
      <c r="AH21" s="124">
        <f t="shared" si="9"/>
        <v>96</v>
      </c>
      <c r="AI21" s="124">
        <f t="shared" si="10"/>
        <v>1</v>
      </c>
      <c r="AJ21" s="124">
        <f t="shared" si="11"/>
        <v>16</v>
      </c>
      <c r="AK21" s="124">
        <f t="shared" si="12"/>
        <v>40</v>
      </c>
    </row>
    <row r="22" spans="1:37" x14ac:dyDescent="0.25">
      <c r="A22" s="32">
        <f>'AFORO-Boy.-Calle 69B'!C276</f>
        <v>945</v>
      </c>
      <c r="B22" s="32">
        <f>'AFORO-Boy.-Calle 69B'!D276</f>
        <v>1000</v>
      </c>
      <c r="C22" s="33">
        <f>'AFORO-Boy.-Calle 69B'!F276</f>
        <v>3</v>
      </c>
      <c r="D22" s="33">
        <f>'AFORO-Boy.-Calle 69B'!G276</f>
        <v>55</v>
      </c>
      <c r="E22" s="33">
        <f>'AFORO-Boy.-Calle 69B'!H276</f>
        <v>1</v>
      </c>
      <c r="F22" s="33">
        <f>'AFORO-Boy.-Calle 69B'!I276</f>
        <v>13</v>
      </c>
      <c r="G22" s="33">
        <f>'AFORO-Boy.-Calle 69B'!J276</f>
        <v>15</v>
      </c>
      <c r="Z22" s="51">
        <f t="shared" si="14"/>
        <v>945</v>
      </c>
      <c r="AA22" s="52">
        <f t="shared" si="14"/>
        <v>1000</v>
      </c>
      <c r="AB22" s="23">
        <f t="shared" si="4"/>
        <v>3</v>
      </c>
      <c r="AC22" s="23">
        <f t="shared" si="5"/>
        <v>59</v>
      </c>
      <c r="AD22" s="23">
        <f t="shared" si="6"/>
        <v>1</v>
      </c>
      <c r="AE22" s="23">
        <f t="shared" si="6"/>
        <v>15</v>
      </c>
      <c r="AF22" s="23">
        <f t="shared" si="6"/>
        <v>17</v>
      </c>
      <c r="AG22" s="124"/>
      <c r="AH22" s="124">
        <f t="shared" si="9"/>
        <v>96</v>
      </c>
      <c r="AI22" s="124">
        <f t="shared" si="10"/>
        <v>1</v>
      </c>
      <c r="AJ22" s="124">
        <f t="shared" si="11"/>
        <v>16</v>
      </c>
      <c r="AK22" s="124">
        <f t="shared" si="12"/>
        <v>40</v>
      </c>
    </row>
    <row r="23" spans="1:37" x14ac:dyDescent="0.25">
      <c r="A23" s="32">
        <f>'AFORO-Boy.-Calle 69B'!C277</f>
        <v>1000</v>
      </c>
      <c r="B23" s="32">
        <f>'AFORO-Boy.-Calle 69B'!D277</f>
        <v>1015</v>
      </c>
      <c r="C23" s="33">
        <f>'AFORO-Boy.-Calle 69B'!F277</f>
        <v>3</v>
      </c>
      <c r="D23" s="33">
        <f>'AFORO-Boy.-Calle 69B'!G277</f>
        <v>61</v>
      </c>
      <c r="E23" s="33">
        <f>'AFORO-Boy.-Calle 69B'!H277</f>
        <v>1</v>
      </c>
      <c r="F23" s="33">
        <f>'AFORO-Boy.-Calle 69B'!I277</f>
        <v>18</v>
      </c>
      <c r="G23" s="33">
        <f>'AFORO-Boy.-Calle 69B'!J277</f>
        <v>29</v>
      </c>
      <c r="Z23" s="51">
        <f t="shared" si="14"/>
        <v>1000</v>
      </c>
      <c r="AA23" s="52">
        <f t="shared" si="14"/>
        <v>1015</v>
      </c>
      <c r="AB23" s="23">
        <f t="shared" si="4"/>
        <v>3</v>
      </c>
      <c r="AC23" s="23">
        <f t="shared" si="5"/>
        <v>70</v>
      </c>
      <c r="AD23" s="23">
        <f t="shared" si="6"/>
        <v>1</v>
      </c>
      <c r="AE23" s="23">
        <f t="shared" si="6"/>
        <v>21</v>
      </c>
      <c r="AF23" s="23">
        <f t="shared" si="6"/>
        <v>32</v>
      </c>
      <c r="AG23" s="124"/>
      <c r="AH23" s="124"/>
      <c r="AI23" s="124"/>
      <c r="AJ23" s="124"/>
      <c r="AK23" s="124"/>
    </row>
    <row r="24" spans="1:37" x14ac:dyDescent="0.25">
      <c r="A24" s="32">
        <f>'AFORO-Boy.-Calle 69B'!C278</f>
        <v>1015</v>
      </c>
      <c r="B24" s="32">
        <f>'AFORO-Boy.-Calle 69B'!D278</f>
        <v>1030</v>
      </c>
      <c r="C24" s="33">
        <f>'AFORO-Boy.-Calle 69B'!F278</f>
        <v>3</v>
      </c>
      <c r="D24" s="33">
        <f>'AFORO-Boy.-Calle 69B'!G278</f>
        <v>75</v>
      </c>
      <c r="E24" s="33">
        <f>'AFORO-Boy.-Calle 69B'!H278</f>
        <v>1</v>
      </c>
      <c r="F24" s="33">
        <f>'AFORO-Boy.-Calle 69B'!I278</f>
        <v>20</v>
      </c>
      <c r="G24" s="33">
        <f>'AFORO-Boy.-Calle 69B'!J278</f>
        <v>14</v>
      </c>
      <c r="Z24" s="51">
        <f t="shared" si="14"/>
        <v>1015</v>
      </c>
      <c r="AA24" s="52">
        <f t="shared" si="14"/>
        <v>1030</v>
      </c>
      <c r="AB24" s="23">
        <f t="shared" si="4"/>
        <v>3</v>
      </c>
      <c r="AC24" s="23">
        <f t="shared" si="5"/>
        <v>80</v>
      </c>
      <c r="AD24" s="23">
        <f t="shared" si="6"/>
        <v>1</v>
      </c>
      <c r="AE24" s="23">
        <f t="shared" si="6"/>
        <v>23</v>
      </c>
      <c r="AF24" s="23">
        <f t="shared" si="6"/>
        <v>18</v>
      </c>
      <c r="AG24" s="124"/>
      <c r="AH24" s="124"/>
      <c r="AI24" s="124"/>
      <c r="AJ24" s="124"/>
      <c r="AK24" s="124"/>
    </row>
    <row r="25" spans="1:37" x14ac:dyDescent="0.25">
      <c r="A25" s="32">
        <f>'AFORO-Boy.-Calle 69B'!C279</f>
        <v>1030</v>
      </c>
      <c r="B25" s="32">
        <f>'AFORO-Boy.-Calle 69B'!D279</f>
        <v>1045</v>
      </c>
      <c r="C25" s="33">
        <f>'AFORO-Boy.-Calle 69B'!F279</f>
        <v>3</v>
      </c>
      <c r="D25" s="33">
        <f>'AFORO-Boy.-Calle 69B'!G279</f>
        <v>67</v>
      </c>
      <c r="E25" s="33">
        <f>'AFORO-Boy.-Calle 69B'!H279</f>
        <v>2</v>
      </c>
      <c r="F25" s="33">
        <f>'AFORO-Boy.-Calle 69B'!I279</f>
        <v>17</v>
      </c>
      <c r="G25" s="33">
        <f>'AFORO-Boy.-Calle 69B'!J279</f>
        <v>16</v>
      </c>
      <c r="Z25" s="51">
        <f t="shared" si="14"/>
        <v>1030</v>
      </c>
      <c r="AA25" s="52">
        <f t="shared" si="14"/>
        <v>1045</v>
      </c>
      <c r="AB25" s="23">
        <f t="shared" si="4"/>
        <v>3</v>
      </c>
      <c r="AC25" s="23">
        <f t="shared" si="5"/>
        <v>73</v>
      </c>
      <c r="AD25" s="23">
        <f t="shared" si="6"/>
        <v>2</v>
      </c>
      <c r="AE25" s="23">
        <f t="shared" si="6"/>
        <v>22</v>
      </c>
      <c r="AF25" s="23">
        <f t="shared" si="6"/>
        <v>25</v>
      </c>
      <c r="AG25" s="124"/>
      <c r="AH25" s="124"/>
      <c r="AI25" s="124"/>
      <c r="AJ25" s="124"/>
      <c r="AK25" s="124"/>
    </row>
    <row r="26" spans="1:37" x14ac:dyDescent="0.25">
      <c r="A26" s="32">
        <f>'AFORO-Boy.-Calle 69B'!C280</f>
        <v>1045</v>
      </c>
      <c r="B26" s="32">
        <f>'AFORO-Boy.-Calle 69B'!D280</f>
        <v>1100</v>
      </c>
      <c r="C26" s="33">
        <f>'AFORO-Boy.-Calle 69B'!F280</f>
        <v>3</v>
      </c>
      <c r="D26" s="33">
        <f>'AFORO-Boy.-Calle 69B'!G280</f>
        <v>60</v>
      </c>
      <c r="E26" s="33">
        <f>'AFORO-Boy.-Calle 69B'!H280</f>
        <v>1</v>
      </c>
      <c r="F26" s="33">
        <f>'AFORO-Boy.-Calle 69B'!I280</f>
        <v>9</v>
      </c>
      <c r="G26" s="33">
        <f>'AFORO-Boy.-Calle 69B'!J280</f>
        <v>24</v>
      </c>
      <c r="Z26" s="51">
        <f t="shared" si="14"/>
        <v>1045</v>
      </c>
      <c r="AA26" s="52">
        <f t="shared" si="14"/>
        <v>1100</v>
      </c>
      <c r="AB26" s="23">
        <f t="shared" si="4"/>
        <v>3</v>
      </c>
      <c r="AC26" s="23">
        <f t="shared" si="5"/>
        <v>68</v>
      </c>
      <c r="AD26" s="23">
        <f t="shared" si="6"/>
        <v>1</v>
      </c>
      <c r="AE26" s="23">
        <f t="shared" si="6"/>
        <v>13</v>
      </c>
      <c r="AF26" s="23">
        <f t="shared" si="6"/>
        <v>28</v>
      </c>
      <c r="AG26" s="124"/>
      <c r="AH26" s="124"/>
      <c r="AI26" s="124"/>
      <c r="AJ26" s="124"/>
      <c r="AK26" s="124"/>
    </row>
    <row r="27" spans="1:37" x14ac:dyDescent="0.25">
      <c r="A27" s="32">
        <f>'AFORO-Boy.-Calle 69B'!C281</f>
        <v>1100</v>
      </c>
      <c r="B27" s="32">
        <f>'AFORO-Boy.-Calle 69B'!D281</f>
        <v>1115</v>
      </c>
      <c r="C27" s="33">
        <f>'AFORO-Boy.-Calle 69B'!F281</f>
        <v>3</v>
      </c>
      <c r="D27" s="33">
        <f>'AFORO-Boy.-Calle 69B'!G281</f>
        <v>63</v>
      </c>
      <c r="E27" s="33">
        <f>'AFORO-Boy.-Calle 69B'!H281</f>
        <v>2</v>
      </c>
      <c r="F27" s="33">
        <f>'AFORO-Boy.-Calle 69B'!I281</f>
        <v>11</v>
      </c>
      <c r="G27" s="33">
        <f>'AFORO-Boy.-Calle 69B'!J281</f>
        <v>17</v>
      </c>
      <c r="Z27" s="51">
        <f t="shared" si="14"/>
        <v>1100</v>
      </c>
      <c r="AA27" s="52">
        <f t="shared" si="14"/>
        <v>1115</v>
      </c>
      <c r="AB27" s="23">
        <f t="shared" si="4"/>
        <v>3</v>
      </c>
      <c r="AC27" s="23">
        <f t="shared" si="5"/>
        <v>67</v>
      </c>
      <c r="AD27" s="23">
        <f t="shared" si="6"/>
        <v>2</v>
      </c>
      <c r="AE27" s="23">
        <f t="shared" si="6"/>
        <v>13</v>
      </c>
      <c r="AF27" s="23">
        <f t="shared" si="6"/>
        <v>21</v>
      </c>
      <c r="AG27" s="124"/>
      <c r="AH27" s="124"/>
      <c r="AI27" s="124"/>
      <c r="AJ27" s="124"/>
      <c r="AK27" s="124"/>
    </row>
    <row r="28" spans="1:37" x14ac:dyDescent="0.25">
      <c r="A28" s="32">
        <f>'AFORO-Boy.-Calle 69B'!C282</f>
        <v>1115</v>
      </c>
      <c r="B28" s="32">
        <f>'AFORO-Boy.-Calle 69B'!D282</f>
        <v>1130</v>
      </c>
      <c r="C28" s="33">
        <f>'AFORO-Boy.-Calle 69B'!F282</f>
        <v>3</v>
      </c>
      <c r="D28" s="33">
        <f>'AFORO-Boy.-Calle 69B'!G282</f>
        <v>52</v>
      </c>
      <c r="E28" s="33">
        <f>'AFORO-Boy.-Calle 69B'!H282</f>
        <v>1</v>
      </c>
      <c r="F28" s="33">
        <f>'AFORO-Boy.-Calle 69B'!I282</f>
        <v>19</v>
      </c>
      <c r="G28" s="33">
        <f>'AFORO-Boy.-Calle 69B'!J282</f>
        <v>16</v>
      </c>
      <c r="Z28" s="51">
        <f t="shared" si="14"/>
        <v>1115</v>
      </c>
      <c r="AA28" s="52">
        <f t="shared" si="14"/>
        <v>1130</v>
      </c>
      <c r="AB28" s="23">
        <f t="shared" si="4"/>
        <v>3</v>
      </c>
      <c r="AC28" s="23">
        <f t="shared" si="5"/>
        <v>62</v>
      </c>
      <c r="AD28" s="23">
        <f t="shared" si="6"/>
        <v>1</v>
      </c>
      <c r="AE28" s="23">
        <f t="shared" si="6"/>
        <v>23</v>
      </c>
      <c r="AF28" s="23">
        <f t="shared" si="6"/>
        <v>19</v>
      </c>
      <c r="AG28" s="124"/>
      <c r="AH28" s="124"/>
      <c r="AI28" s="124"/>
      <c r="AJ28" s="124"/>
      <c r="AK28" s="124"/>
    </row>
    <row r="29" spans="1:37" x14ac:dyDescent="0.25">
      <c r="A29" s="32">
        <f>'AFORO-Boy.-Calle 69B'!C283</f>
        <v>1130</v>
      </c>
      <c r="B29" s="32">
        <f>'AFORO-Boy.-Calle 69B'!D283</f>
        <v>1145</v>
      </c>
      <c r="C29" s="33">
        <f>'AFORO-Boy.-Calle 69B'!F283</f>
        <v>3</v>
      </c>
      <c r="D29" s="33">
        <f>'AFORO-Boy.-Calle 69B'!G283</f>
        <v>74</v>
      </c>
      <c r="E29" s="33">
        <f>'AFORO-Boy.-Calle 69B'!H283</f>
        <v>5</v>
      </c>
      <c r="F29" s="33">
        <f>'AFORO-Boy.-Calle 69B'!I283</f>
        <v>9</v>
      </c>
      <c r="G29" s="33">
        <f>'AFORO-Boy.-Calle 69B'!J283</f>
        <v>16</v>
      </c>
      <c r="Z29" s="51">
        <f t="shared" si="14"/>
        <v>1130</v>
      </c>
      <c r="AA29" s="52">
        <f t="shared" si="14"/>
        <v>1145</v>
      </c>
      <c r="AB29" s="23">
        <f t="shared" si="4"/>
        <v>3</v>
      </c>
      <c r="AC29" s="23">
        <f t="shared" si="5"/>
        <v>84</v>
      </c>
      <c r="AD29" s="23">
        <f t="shared" si="6"/>
        <v>5</v>
      </c>
      <c r="AE29" s="23">
        <f t="shared" si="6"/>
        <v>12</v>
      </c>
      <c r="AF29" s="23">
        <f t="shared" si="6"/>
        <v>19</v>
      </c>
      <c r="AG29" s="124"/>
      <c r="AH29" s="124"/>
      <c r="AI29" s="124"/>
      <c r="AJ29" s="124"/>
      <c r="AK29" s="124"/>
    </row>
    <row r="30" spans="1:37" x14ac:dyDescent="0.25">
      <c r="A30" s="32">
        <f>'AFORO-Boy.-Calle 69B'!C284</f>
        <v>1145</v>
      </c>
      <c r="B30" s="32">
        <f>'AFORO-Boy.-Calle 69B'!D284</f>
        <v>1200</v>
      </c>
      <c r="C30" s="33">
        <f>'AFORO-Boy.-Calle 69B'!F284</f>
        <v>3</v>
      </c>
      <c r="D30" s="33">
        <f>'AFORO-Boy.-Calle 69B'!G284</f>
        <v>58</v>
      </c>
      <c r="E30" s="33">
        <f>'AFORO-Boy.-Calle 69B'!H284</f>
        <v>1</v>
      </c>
      <c r="F30" s="33">
        <f>'AFORO-Boy.-Calle 69B'!I284</f>
        <v>10</v>
      </c>
      <c r="G30" s="33">
        <f>'AFORO-Boy.-Calle 69B'!J284</f>
        <v>18</v>
      </c>
      <c r="Z30" s="51">
        <f t="shared" si="14"/>
        <v>1145</v>
      </c>
      <c r="AA30" s="52">
        <f t="shared" si="14"/>
        <v>1200</v>
      </c>
      <c r="AB30" s="23">
        <f t="shared" si="4"/>
        <v>3</v>
      </c>
      <c r="AC30" s="23">
        <f t="shared" si="5"/>
        <v>67</v>
      </c>
      <c r="AD30" s="23">
        <f t="shared" si="6"/>
        <v>1</v>
      </c>
      <c r="AE30" s="23">
        <f t="shared" si="6"/>
        <v>12</v>
      </c>
      <c r="AF30" s="23">
        <f t="shared" si="6"/>
        <v>23</v>
      </c>
      <c r="AG30" s="124"/>
      <c r="AH30" s="124"/>
      <c r="AI30" s="124"/>
      <c r="AJ30" s="124"/>
      <c r="AK30" s="124"/>
    </row>
    <row r="31" spans="1:37" x14ac:dyDescent="0.25">
      <c r="A31" s="32">
        <f>'AFORO-Boy.-Calle 69B'!C285</f>
        <v>1200</v>
      </c>
      <c r="B31" s="32">
        <f>'AFORO-Boy.-Calle 69B'!D285</f>
        <v>1215</v>
      </c>
      <c r="C31" s="33">
        <f>'AFORO-Boy.-Calle 69B'!F285</f>
        <v>3</v>
      </c>
      <c r="D31" s="33">
        <f>'AFORO-Boy.-Calle 69B'!G285</f>
        <v>62</v>
      </c>
      <c r="E31" s="33">
        <f>'AFORO-Boy.-Calle 69B'!H285</f>
        <v>4</v>
      </c>
      <c r="F31" s="33">
        <f>'AFORO-Boy.-Calle 69B'!I285</f>
        <v>18</v>
      </c>
      <c r="G31" s="33">
        <f>'AFORO-Boy.-Calle 69B'!J285</f>
        <v>12</v>
      </c>
      <c r="Z31" s="51">
        <f t="shared" si="14"/>
        <v>1200</v>
      </c>
      <c r="AA31" s="52">
        <f t="shared" si="14"/>
        <v>1215</v>
      </c>
      <c r="AB31" s="23">
        <f t="shared" si="4"/>
        <v>3</v>
      </c>
      <c r="AC31" s="23">
        <f t="shared" si="5"/>
        <v>76</v>
      </c>
      <c r="AD31" s="23">
        <f t="shared" si="6"/>
        <v>4</v>
      </c>
      <c r="AE31" s="23">
        <f t="shared" si="6"/>
        <v>21</v>
      </c>
      <c r="AF31" s="23">
        <f t="shared" si="6"/>
        <v>15</v>
      </c>
      <c r="AG31" s="124"/>
      <c r="AH31" s="124"/>
      <c r="AI31" s="124"/>
      <c r="AJ31" s="124"/>
      <c r="AK31" s="124"/>
    </row>
    <row r="32" spans="1:37" x14ac:dyDescent="0.25">
      <c r="A32" s="32">
        <f>'AFORO-Boy.-Calle 69B'!C286</f>
        <v>1215</v>
      </c>
      <c r="B32" s="32">
        <f>'AFORO-Boy.-Calle 69B'!D286</f>
        <v>1230</v>
      </c>
      <c r="C32" s="33">
        <f>'AFORO-Boy.-Calle 69B'!F286</f>
        <v>3</v>
      </c>
      <c r="D32" s="33">
        <f>'AFORO-Boy.-Calle 69B'!G286</f>
        <v>59</v>
      </c>
      <c r="E32" s="33">
        <f>'AFORO-Boy.-Calle 69B'!H286</f>
        <v>4</v>
      </c>
      <c r="F32" s="33">
        <f>'AFORO-Boy.-Calle 69B'!I286</f>
        <v>15</v>
      </c>
      <c r="G32" s="33">
        <f>'AFORO-Boy.-Calle 69B'!J286</f>
        <v>17</v>
      </c>
      <c r="Z32" s="51">
        <f t="shared" si="14"/>
        <v>1215</v>
      </c>
      <c r="AA32" s="52">
        <f t="shared" si="14"/>
        <v>1230</v>
      </c>
      <c r="AB32" s="23">
        <f t="shared" si="4"/>
        <v>3</v>
      </c>
      <c r="AC32" s="23">
        <f t="shared" si="5"/>
        <v>66</v>
      </c>
      <c r="AD32" s="23">
        <f t="shared" si="6"/>
        <v>4</v>
      </c>
      <c r="AE32" s="23">
        <f t="shared" si="6"/>
        <v>16</v>
      </c>
      <c r="AF32" s="23">
        <f t="shared" si="6"/>
        <v>20</v>
      </c>
      <c r="AG32" s="124"/>
      <c r="AH32" s="124"/>
      <c r="AI32" s="124"/>
      <c r="AJ32" s="124"/>
      <c r="AK32" s="124"/>
    </row>
    <row r="33" spans="1:37" x14ac:dyDescent="0.25">
      <c r="A33" s="32">
        <f>'AFORO-Boy.-Calle 69B'!C287</f>
        <v>1230</v>
      </c>
      <c r="B33" s="32">
        <f>'AFORO-Boy.-Calle 69B'!D287</f>
        <v>1245</v>
      </c>
      <c r="C33" s="33">
        <f>'AFORO-Boy.-Calle 69B'!F287</f>
        <v>3</v>
      </c>
      <c r="D33" s="33">
        <f>'AFORO-Boy.-Calle 69B'!G287</f>
        <v>73</v>
      </c>
      <c r="E33" s="33">
        <f>'AFORO-Boy.-Calle 69B'!H287</f>
        <v>2</v>
      </c>
      <c r="F33" s="33">
        <f>'AFORO-Boy.-Calle 69B'!I287</f>
        <v>7</v>
      </c>
      <c r="G33" s="33">
        <f>'AFORO-Boy.-Calle 69B'!J287</f>
        <v>21</v>
      </c>
      <c r="Z33" s="51">
        <f t="shared" si="14"/>
        <v>1230</v>
      </c>
      <c r="AA33" s="52">
        <f t="shared" si="14"/>
        <v>1245</v>
      </c>
      <c r="AB33" s="23">
        <f t="shared" si="4"/>
        <v>3</v>
      </c>
      <c r="AC33" s="23">
        <f t="shared" si="5"/>
        <v>85</v>
      </c>
      <c r="AD33" s="23">
        <f t="shared" si="6"/>
        <v>2</v>
      </c>
      <c r="AE33" s="23">
        <f t="shared" si="6"/>
        <v>9</v>
      </c>
      <c r="AF33" s="23">
        <f t="shared" si="6"/>
        <v>23</v>
      </c>
      <c r="AG33" s="124"/>
      <c r="AH33" s="124"/>
      <c r="AI33" s="124"/>
      <c r="AJ33" s="124"/>
      <c r="AK33" s="124"/>
    </row>
    <row r="34" spans="1:37" x14ac:dyDescent="0.25">
      <c r="A34" s="32">
        <f>'AFORO-Boy.-Calle 69B'!C288</f>
        <v>1245</v>
      </c>
      <c r="B34" s="32">
        <f>'AFORO-Boy.-Calle 69B'!D288</f>
        <v>1300</v>
      </c>
      <c r="C34" s="33">
        <f>'AFORO-Boy.-Calle 69B'!F288</f>
        <v>3</v>
      </c>
      <c r="D34" s="33">
        <f>'AFORO-Boy.-Calle 69B'!G288</f>
        <v>78</v>
      </c>
      <c r="E34" s="33">
        <f>'AFORO-Boy.-Calle 69B'!H288</f>
        <v>2</v>
      </c>
      <c r="F34" s="33">
        <f>'AFORO-Boy.-Calle 69B'!I288</f>
        <v>5</v>
      </c>
      <c r="G34" s="33">
        <f>'AFORO-Boy.-Calle 69B'!J288</f>
        <v>22</v>
      </c>
      <c r="Z34" s="51">
        <f t="shared" si="14"/>
        <v>1245</v>
      </c>
      <c r="AA34" s="52">
        <f t="shared" si="14"/>
        <v>1300</v>
      </c>
      <c r="AB34" s="23">
        <f t="shared" si="4"/>
        <v>3</v>
      </c>
      <c r="AC34" s="23">
        <f t="shared" si="5"/>
        <v>84</v>
      </c>
      <c r="AD34" s="23">
        <f t="shared" si="6"/>
        <v>2</v>
      </c>
      <c r="AE34" s="23">
        <f t="shared" si="6"/>
        <v>6</v>
      </c>
      <c r="AF34" s="23">
        <f t="shared" si="6"/>
        <v>28</v>
      </c>
      <c r="AG34" s="124"/>
      <c r="AH34" s="124"/>
      <c r="AI34" s="124"/>
      <c r="AJ34" s="124"/>
      <c r="AK34" s="124"/>
    </row>
    <row r="35" spans="1:37" x14ac:dyDescent="0.25">
      <c r="A35" s="32">
        <f>'AFORO-Boy.-Calle 69B'!C289</f>
        <v>1300</v>
      </c>
      <c r="B35" s="32">
        <f>'AFORO-Boy.-Calle 69B'!D289</f>
        <v>1315</v>
      </c>
      <c r="C35" s="33">
        <f>'AFORO-Boy.-Calle 69B'!F289</f>
        <v>3</v>
      </c>
      <c r="D35" s="33">
        <f>'AFORO-Boy.-Calle 69B'!G289</f>
        <v>73</v>
      </c>
      <c r="E35" s="33">
        <f>'AFORO-Boy.-Calle 69B'!H289</f>
        <v>2</v>
      </c>
      <c r="F35" s="33">
        <f>'AFORO-Boy.-Calle 69B'!I289</f>
        <v>9</v>
      </c>
      <c r="G35" s="33">
        <f>'AFORO-Boy.-Calle 69B'!J289</f>
        <v>18</v>
      </c>
      <c r="Z35" s="51">
        <f t="shared" si="14"/>
        <v>1300</v>
      </c>
      <c r="AA35" s="52">
        <f t="shared" si="14"/>
        <v>1315</v>
      </c>
      <c r="AB35" s="23">
        <f t="shared" si="4"/>
        <v>3</v>
      </c>
      <c r="AC35" s="23">
        <f t="shared" si="5"/>
        <v>76</v>
      </c>
      <c r="AD35" s="23">
        <f t="shared" si="6"/>
        <v>2</v>
      </c>
      <c r="AE35" s="23">
        <f t="shared" si="6"/>
        <v>11</v>
      </c>
      <c r="AF35" s="23">
        <f t="shared" si="6"/>
        <v>21</v>
      </c>
      <c r="AG35" s="124"/>
      <c r="AH35" s="124"/>
      <c r="AI35" s="124"/>
      <c r="AJ35" s="124"/>
      <c r="AK35" s="124"/>
    </row>
    <row r="36" spans="1:37" x14ac:dyDescent="0.25">
      <c r="A36" s="32">
        <f>'AFORO-Boy.-Calle 69B'!C290</f>
        <v>1315</v>
      </c>
      <c r="B36" s="32">
        <f>'AFORO-Boy.-Calle 69B'!D290</f>
        <v>1330</v>
      </c>
      <c r="C36" s="33">
        <f>'AFORO-Boy.-Calle 69B'!F290</f>
        <v>3</v>
      </c>
      <c r="D36" s="33">
        <f>'AFORO-Boy.-Calle 69B'!G290</f>
        <v>66</v>
      </c>
      <c r="E36" s="33">
        <f>'AFORO-Boy.-Calle 69B'!H290</f>
        <v>2</v>
      </c>
      <c r="F36" s="33">
        <f>'AFORO-Boy.-Calle 69B'!I290</f>
        <v>7</v>
      </c>
      <c r="G36" s="33">
        <f>'AFORO-Boy.-Calle 69B'!J290</f>
        <v>9</v>
      </c>
      <c r="Z36" s="51">
        <f t="shared" ref="Z36:AA51" si="15">A96</f>
        <v>1315</v>
      </c>
      <c r="AA36" s="52">
        <f t="shared" si="15"/>
        <v>1330</v>
      </c>
      <c r="AB36" s="23">
        <f t="shared" si="4"/>
        <v>3</v>
      </c>
      <c r="AC36" s="23">
        <f t="shared" si="5"/>
        <v>74</v>
      </c>
      <c r="AD36" s="23">
        <f t="shared" si="6"/>
        <v>2</v>
      </c>
      <c r="AE36" s="23">
        <f t="shared" si="6"/>
        <v>13</v>
      </c>
      <c r="AF36" s="23">
        <f t="shared" si="6"/>
        <v>18</v>
      </c>
      <c r="AG36" s="124"/>
      <c r="AH36" s="124"/>
      <c r="AI36" s="124"/>
      <c r="AJ36" s="124"/>
      <c r="AK36" s="124"/>
    </row>
    <row r="37" spans="1:37" x14ac:dyDescent="0.25">
      <c r="A37" s="32">
        <f>'AFORO-Boy.-Calle 69B'!C291</f>
        <v>1330</v>
      </c>
      <c r="B37" s="32">
        <f>'AFORO-Boy.-Calle 69B'!D291</f>
        <v>1345</v>
      </c>
      <c r="C37" s="33">
        <f>'AFORO-Boy.-Calle 69B'!F291</f>
        <v>3</v>
      </c>
      <c r="D37" s="33">
        <f>'AFORO-Boy.-Calle 69B'!G291</f>
        <v>98</v>
      </c>
      <c r="E37" s="33">
        <f>'AFORO-Boy.-Calle 69B'!H291</f>
        <v>5</v>
      </c>
      <c r="F37" s="33">
        <f>'AFORO-Boy.-Calle 69B'!I291</f>
        <v>5</v>
      </c>
      <c r="G37" s="33">
        <f>'AFORO-Boy.-Calle 69B'!J291</f>
        <v>3</v>
      </c>
      <c r="Z37" s="51">
        <f t="shared" si="15"/>
        <v>1330</v>
      </c>
      <c r="AA37" s="52">
        <f t="shared" si="15"/>
        <v>1345</v>
      </c>
      <c r="AB37" s="23">
        <f t="shared" si="4"/>
        <v>3</v>
      </c>
      <c r="AC37" s="23">
        <f t="shared" si="5"/>
        <v>105</v>
      </c>
      <c r="AD37" s="23">
        <f t="shared" si="6"/>
        <v>5</v>
      </c>
      <c r="AE37" s="23">
        <f t="shared" si="6"/>
        <v>10</v>
      </c>
      <c r="AF37" s="23">
        <f t="shared" si="6"/>
        <v>6</v>
      </c>
      <c r="AG37" s="124"/>
      <c r="AH37" s="124"/>
      <c r="AI37" s="124"/>
      <c r="AJ37" s="124"/>
      <c r="AK37" s="124"/>
    </row>
    <row r="38" spans="1:37" x14ac:dyDescent="0.25">
      <c r="A38" s="32">
        <f>'AFORO-Boy.-Calle 69B'!C292</f>
        <v>1345</v>
      </c>
      <c r="B38" s="32">
        <f>'AFORO-Boy.-Calle 69B'!D292</f>
        <v>1400</v>
      </c>
      <c r="C38" s="33">
        <f>'AFORO-Boy.-Calle 69B'!F292</f>
        <v>3</v>
      </c>
      <c r="D38" s="33">
        <f>'AFORO-Boy.-Calle 69B'!G292</f>
        <v>67</v>
      </c>
      <c r="E38" s="33">
        <f>'AFORO-Boy.-Calle 69B'!H292</f>
        <v>2</v>
      </c>
      <c r="F38" s="33">
        <f>'AFORO-Boy.-Calle 69B'!I292</f>
        <v>8</v>
      </c>
      <c r="G38" s="33">
        <f>'AFORO-Boy.-Calle 69B'!J292</f>
        <v>9</v>
      </c>
      <c r="Z38" s="51">
        <f t="shared" si="15"/>
        <v>1345</v>
      </c>
      <c r="AA38" s="52">
        <f t="shared" si="15"/>
        <v>1400</v>
      </c>
      <c r="AB38" s="23">
        <f t="shared" si="4"/>
        <v>3</v>
      </c>
      <c r="AC38" s="23">
        <f t="shared" si="5"/>
        <v>77</v>
      </c>
      <c r="AD38" s="23">
        <f t="shared" si="6"/>
        <v>2</v>
      </c>
      <c r="AE38" s="23">
        <f t="shared" si="6"/>
        <v>10</v>
      </c>
      <c r="AF38" s="23">
        <f t="shared" si="6"/>
        <v>16</v>
      </c>
      <c r="AG38" s="124"/>
      <c r="AH38" s="124"/>
      <c r="AI38" s="124"/>
      <c r="AJ38" s="124"/>
      <c r="AK38" s="124"/>
    </row>
    <row r="39" spans="1:37" x14ac:dyDescent="0.25">
      <c r="A39" s="32">
        <f>'AFORO-Boy.-Calle 69B'!C293</f>
        <v>1400</v>
      </c>
      <c r="B39" s="32">
        <f>'AFORO-Boy.-Calle 69B'!D293</f>
        <v>1415</v>
      </c>
      <c r="C39" s="33">
        <f>'AFORO-Boy.-Calle 69B'!F293</f>
        <v>3</v>
      </c>
      <c r="D39" s="33">
        <f>'AFORO-Boy.-Calle 69B'!G293</f>
        <v>72</v>
      </c>
      <c r="E39" s="33">
        <f>'AFORO-Boy.-Calle 69B'!H293</f>
        <v>2</v>
      </c>
      <c r="F39" s="33">
        <f>'AFORO-Boy.-Calle 69B'!I293</f>
        <v>7</v>
      </c>
      <c r="G39" s="33">
        <f>'AFORO-Boy.-Calle 69B'!J293</f>
        <v>12</v>
      </c>
      <c r="Z39" s="51">
        <f t="shared" si="15"/>
        <v>1400</v>
      </c>
      <c r="AA39" s="52">
        <f t="shared" si="15"/>
        <v>1415</v>
      </c>
      <c r="AB39" s="23">
        <f t="shared" si="4"/>
        <v>3</v>
      </c>
      <c r="AC39" s="23">
        <f t="shared" si="5"/>
        <v>87</v>
      </c>
      <c r="AD39" s="23">
        <f t="shared" si="6"/>
        <v>2</v>
      </c>
      <c r="AE39" s="23">
        <f t="shared" si="6"/>
        <v>9</v>
      </c>
      <c r="AF39" s="23">
        <f t="shared" si="6"/>
        <v>15</v>
      </c>
      <c r="AG39" s="124"/>
      <c r="AH39" s="124"/>
      <c r="AI39" s="124"/>
      <c r="AJ39" s="124"/>
      <c r="AK39" s="124"/>
    </row>
    <row r="40" spans="1:37" x14ac:dyDescent="0.25">
      <c r="A40" s="32">
        <f>'AFORO-Boy.-Calle 69B'!C294</f>
        <v>1415</v>
      </c>
      <c r="B40" s="32">
        <f>'AFORO-Boy.-Calle 69B'!D294</f>
        <v>1430</v>
      </c>
      <c r="C40" s="33">
        <f>'AFORO-Boy.-Calle 69B'!F294</f>
        <v>3</v>
      </c>
      <c r="D40" s="33">
        <f>'AFORO-Boy.-Calle 69B'!G294</f>
        <v>88</v>
      </c>
      <c r="E40" s="33">
        <f>'AFORO-Boy.-Calle 69B'!H294</f>
        <v>4</v>
      </c>
      <c r="F40" s="33">
        <f>'AFORO-Boy.-Calle 69B'!I294</f>
        <v>7</v>
      </c>
      <c r="G40" s="33">
        <f>'AFORO-Boy.-Calle 69B'!J294</f>
        <v>9</v>
      </c>
      <c r="Z40" s="51">
        <f t="shared" si="15"/>
        <v>1415</v>
      </c>
      <c r="AA40" s="52">
        <f t="shared" si="15"/>
        <v>1430</v>
      </c>
      <c r="AB40" s="23">
        <f t="shared" si="4"/>
        <v>3</v>
      </c>
      <c r="AC40" s="23">
        <f t="shared" si="5"/>
        <v>100</v>
      </c>
      <c r="AD40" s="23">
        <f t="shared" si="6"/>
        <v>4</v>
      </c>
      <c r="AE40" s="23">
        <f t="shared" si="6"/>
        <v>11</v>
      </c>
      <c r="AF40" s="23">
        <f t="shared" si="6"/>
        <v>14</v>
      </c>
      <c r="AG40" s="124"/>
      <c r="AH40" s="124"/>
      <c r="AI40" s="124"/>
      <c r="AJ40" s="124"/>
      <c r="AK40" s="124"/>
    </row>
    <row r="41" spans="1:37" x14ac:dyDescent="0.25">
      <c r="A41" s="32">
        <f>'AFORO-Boy.-Calle 69B'!C295</f>
        <v>1430</v>
      </c>
      <c r="B41" s="32">
        <f>'AFORO-Boy.-Calle 69B'!D295</f>
        <v>1445</v>
      </c>
      <c r="C41" s="33">
        <f>'AFORO-Boy.-Calle 69B'!F295</f>
        <v>3</v>
      </c>
      <c r="D41" s="33">
        <f>'AFORO-Boy.-Calle 69B'!G295</f>
        <v>83</v>
      </c>
      <c r="E41" s="33">
        <f>'AFORO-Boy.-Calle 69B'!H295</f>
        <v>7</v>
      </c>
      <c r="F41" s="33">
        <f>'AFORO-Boy.-Calle 69B'!I295</f>
        <v>6</v>
      </c>
      <c r="G41" s="33">
        <f>'AFORO-Boy.-Calle 69B'!J295</f>
        <v>9</v>
      </c>
      <c r="Z41" s="51">
        <f t="shared" si="15"/>
        <v>1430</v>
      </c>
      <c r="AA41" s="52">
        <f t="shared" si="15"/>
        <v>1445</v>
      </c>
      <c r="AB41" s="23">
        <f t="shared" si="4"/>
        <v>3</v>
      </c>
      <c r="AC41" s="23">
        <f t="shared" si="5"/>
        <v>95</v>
      </c>
      <c r="AD41" s="23">
        <f t="shared" si="6"/>
        <v>7</v>
      </c>
      <c r="AE41" s="23">
        <f t="shared" si="6"/>
        <v>9</v>
      </c>
      <c r="AF41" s="23">
        <f t="shared" si="6"/>
        <v>15</v>
      </c>
      <c r="AG41" s="124"/>
      <c r="AH41" s="124"/>
      <c r="AI41" s="124"/>
      <c r="AJ41" s="124"/>
      <c r="AK41" s="124"/>
    </row>
    <row r="42" spans="1:37" ht="24" x14ac:dyDescent="0.25">
      <c r="A42" s="32">
        <f>'AFORO-Boy.-Calle 69B'!C296</f>
        <v>1445</v>
      </c>
      <c r="B42" s="32">
        <f>'AFORO-Boy.-Calle 69B'!D296</f>
        <v>1500</v>
      </c>
      <c r="C42" s="33">
        <f>'AFORO-Boy.-Calle 69B'!F296</f>
        <v>3</v>
      </c>
      <c r="D42" s="33">
        <f>'AFORO-Boy.-Calle 69B'!G296</f>
        <v>92</v>
      </c>
      <c r="E42" s="33">
        <f>'AFORO-Boy.-Calle 69B'!H296</f>
        <v>5</v>
      </c>
      <c r="F42" s="33">
        <f>'AFORO-Boy.-Calle 69B'!I296</f>
        <v>1</v>
      </c>
      <c r="G42" s="33">
        <f>'AFORO-Boy.-Calle 69B'!J296</f>
        <v>10</v>
      </c>
      <c r="Z42" s="51">
        <f t="shared" si="15"/>
        <v>1445</v>
      </c>
      <c r="AA42" s="52">
        <f t="shared" si="15"/>
        <v>1500</v>
      </c>
      <c r="AB42" s="23">
        <f t="shared" si="4"/>
        <v>3</v>
      </c>
      <c r="AC42" s="23">
        <f t="shared" si="5"/>
        <v>108</v>
      </c>
      <c r="AD42" s="23">
        <f t="shared" si="6"/>
        <v>6</v>
      </c>
      <c r="AE42" s="23">
        <f t="shared" si="6"/>
        <v>3</v>
      </c>
      <c r="AF42" s="23">
        <f t="shared" si="6"/>
        <v>15</v>
      </c>
      <c r="AG42" s="123" t="s">
        <v>75</v>
      </c>
      <c r="AH42" s="123" t="str">
        <f>"PROM. DE AUTOS"&amp;" "&amp;AH47</f>
        <v>PROM. DE AUTOS 51</v>
      </c>
      <c r="AI42" s="123" t="str">
        <f>"PROM. DE BUSES"&amp;" "&amp;AI47</f>
        <v>PROM. DE BUSES 3</v>
      </c>
      <c r="AJ42" s="123" t="str">
        <f>"PROM. DE CAMIONES"&amp;" "&amp;AJ47</f>
        <v>PROM. DE CAMIONES 5</v>
      </c>
      <c r="AK42" s="89" t="str">
        <f>"PROM. DE MOTOS"&amp;" "&amp;AK47</f>
        <v>PROM. DE MOTOS 15</v>
      </c>
    </row>
    <row r="43" spans="1:37" x14ac:dyDescent="0.25">
      <c r="A43" s="32">
        <f>'AFORO-Boy.-Calle 69B'!C297</f>
        <v>1500</v>
      </c>
      <c r="B43" s="32">
        <f>'AFORO-Boy.-Calle 69B'!D297</f>
        <v>1515</v>
      </c>
      <c r="C43" s="33">
        <f>'AFORO-Boy.-Calle 69B'!F297</f>
        <v>3</v>
      </c>
      <c r="D43" s="33">
        <f>'AFORO-Boy.-Calle 69B'!G297</f>
        <v>96</v>
      </c>
      <c r="E43" s="33">
        <f>'AFORO-Boy.-Calle 69B'!H297</f>
        <v>4</v>
      </c>
      <c r="F43" s="33">
        <f>'AFORO-Boy.-Calle 69B'!I297</f>
        <v>1</v>
      </c>
      <c r="G43" s="33">
        <f>'AFORO-Boy.-Calle 69B'!J297</f>
        <v>21</v>
      </c>
      <c r="Z43" s="51">
        <f t="shared" si="15"/>
        <v>1500</v>
      </c>
      <c r="AA43" s="52">
        <f t="shared" si="15"/>
        <v>1515</v>
      </c>
      <c r="AB43" s="23">
        <f t="shared" si="4"/>
        <v>3</v>
      </c>
      <c r="AC43" s="23">
        <f t="shared" si="5"/>
        <v>102</v>
      </c>
      <c r="AD43" s="23">
        <f t="shared" si="6"/>
        <v>5</v>
      </c>
      <c r="AE43" s="23">
        <f t="shared" si="6"/>
        <v>3</v>
      </c>
      <c r="AF43" s="23">
        <f t="shared" si="6"/>
        <v>25</v>
      </c>
      <c r="AG43" s="124"/>
      <c r="AH43" s="124"/>
      <c r="AI43" s="124"/>
      <c r="AJ43" s="124"/>
      <c r="AK43" s="124"/>
    </row>
    <row r="44" spans="1:37" x14ac:dyDescent="0.25">
      <c r="A44" s="32">
        <f>'AFORO-Boy.-Calle 69B'!C298</f>
        <v>1515</v>
      </c>
      <c r="B44" s="32">
        <f>'AFORO-Boy.-Calle 69B'!D298</f>
        <v>1530</v>
      </c>
      <c r="C44" s="33">
        <f>'AFORO-Boy.-Calle 69B'!F298</f>
        <v>3</v>
      </c>
      <c r="D44" s="33">
        <f>'AFORO-Boy.-Calle 69B'!G298</f>
        <v>84</v>
      </c>
      <c r="E44" s="33">
        <f>'AFORO-Boy.-Calle 69B'!H298</f>
        <v>2</v>
      </c>
      <c r="F44" s="33">
        <f>'AFORO-Boy.-Calle 69B'!I298</f>
        <v>3</v>
      </c>
      <c r="G44" s="33">
        <f>'AFORO-Boy.-Calle 69B'!J298</f>
        <v>19</v>
      </c>
      <c r="Z44" s="51">
        <f t="shared" si="15"/>
        <v>1515</v>
      </c>
      <c r="AA44" s="52">
        <f t="shared" si="15"/>
        <v>1530</v>
      </c>
      <c r="AB44" s="23">
        <f t="shared" si="4"/>
        <v>3</v>
      </c>
      <c r="AC44" s="23">
        <f t="shared" si="5"/>
        <v>95</v>
      </c>
      <c r="AD44" s="23">
        <f t="shared" si="6"/>
        <v>4</v>
      </c>
      <c r="AE44" s="23">
        <f t="shared" si="6"/>
        <v>4</v>
      </c>
      <c r="AF44" s="23">
        <f t="shared" si="6"/>
        <v>24</v>
      </c>
      <c r="AG44" s="124"/>
      <c r="AH44" s="124"/>
      <c r="AI44" s="124"/>
      <c r="AJ44" s="124"/>
      <c r="AK44" s="124"/>
    </row>
    <row r="45" spans="1:37" x14ac:dyDescent="0.25">
      <c r="A45" s="32">
        <f>'AFORO-Boy.-Calle 69B'!C299</f>
        <v>1530</v>
      </c>
      <c r="B45" s="32">
        <f>'AFORO-Boy.-Calle 69B'!D299</f>
        <v>1545</v>
      </c>
      <c r="C45" s="33">
        <f>'AFORO-Boy.-Calle 69B'!F299</f>
        <v>3</v>
      </c>
      <c r="D45" s="33">
        <f>'AFORO-Boy.-Calle 69B'!G299</f>
        <v>75</v>
      </c>
      <c r="E45" s="33">
        <f>'AFORO-Boy.-Calle 69B'!H299</f>
        <v>4</v>
      </c>
      <c r="F45" s="33">
        <f>'AFORO-Boy.-Calle 69B'!I299</f>
        <v>9</v>
      </c>
      <c r="G45" s="33">
        <f>'AFORO-Boy.-Calle 69B'!J299</f>
        <v>15</v>
      </c>
      <c r="Z45" s="51">
        <f t="shared" si="15"/>
        <v>1530</v>
      </c>
      <c r="AA45" s="52">
        <f t="shared" si="15"/>
        <v>1545</v>
      </c>
      <c r="AB45" s="23">
        <f t="shared" si="4"/>
        <v>3</v>
      </c>
      <c r="AC45" s="23">
        <f t="shared" si="5"/>
        <v>83</v>
      </c>
      <c r="AD45" s="23">
        <f t="shared" si="6"/>
        <v>7</v>
      </c>
      <c r="AE45" s="23">
        <f t="shared" si="6"/>
        <v>10</v>
      </c>
      <c r="AF45" s="23">
        <f t="shared" si="6"/>
        <v>18</v>
      </c>
      <c r="AG45" s="124"/>
      <c r="AH45" s="124"/>
      <c r="AI45" s="124"/>
      <c r="AJ45" s="124"/>
      <c r="AK45" s="124"/>
    </row>
    <row r="46" spans="1:37" x14ac:dyDescent="0.25">
      <c r="A46" s="32">
        <f>'AFORO-Boy.-Calle 69B'!C300</f>
        <v>1545</v>
      </c>
      <c r="B46" s="32">
        <f>'AFORO-Boy.-Calle 69B'!D300</f>
        <v>1600</v>
      </c>
      <c r="C46" s="33">
        <f>'AFORO-Boy.-Calle 69B'!F300</f>
        <v>3</v>
      </c>
      <c r="D46" s="33">
        <f>'AFORO-Boy.-Calle 69B'!G300</f>
        <v>86</v>
      </c>
      <c r="E46" s="33">
        <f>'AFORO-Boy.-Calle 69B'!H300</f>
        <v>4</v>
      </c>
      <c r="F46" s="33">
        <f>'AFORO-Boy.-Calle 69B'!I300</f>
        <v>3</v>
      </c>
      <c r="G46" s="33">
        <f>'AFORO-Boy.-Calle 69B'!J300</f>
        <v>18</v>
      </c>
      <c r="Z46" s="51">
        <f t="shared" si="15"/>
        <v>1545</v>
      </c>
      <c r="AA46" s="52">
        <f t="shared" si="15"/>
        <v>1600</v>
      </c>
      <c r="AB46" s="23">
        <f t="shared" si="4"/>
        <v>3</v>
      </c>
      <c r="AC46" s="23">
        <f t="shared" si="5"/>
        <v>90</v>
      </c>
      <c r="AD46" s="23">
        <f t="shared" si="6"/>
        <v>6</v>
      </c>
      <c r="AE46" s="23">
        <f t="shared" si="6"/>
        <v>5</v>
      </c>
      <c r="AF46" s="23">
        <f t="shared" si="6"/>
        <v>23</v>
      </c>
      <c r="AG46" s="124"/>
      <c r="AH46" s="124"/>
      <c r="AI46" s="124"/>
      <c r="AJ46" s="124"/>
      <c r="AK46" s="124"/>
    </row>
    <row r="47" spans="1:37" x14ac:dyDescent="0.25">
      <c r="A47" s="32">
        <f>'AFORO-Boy.-Calle 69B'!C301</f>
        <v>1600</v>
      </c>
      <c r="B47" s="32">
        <f>'AFORO-Boy.-Calle 69B'!D301</f>
        <v>1615</v>
      </c>
      <c r="C47" s="33">
        <f>'AFORO-Boy.-Calle 69B'!F301</f>
        <v>3</v>
      </c>
      <c r="D47" s="33">
        <f>'AFORO-Boy.-Calle 69B'!G301</f>
        <v>72</v>
      </c>
      <c r="E47" s="33">
        <f>'AFORO-Boy.-Calle 69B'!H301</f>
        <v>2</v>
      </c>
      <c r="F47" s="33">
        <f>'AFORO-Boy.-Calle 69B'!I301</f>
        <v>12</v>
      </c>
      <c r="G47" s="33">
        <f>'AFORO-Boy.-Calle 69B'!J301</f>
        <v>21</v>
      </c>
      <c r="Z47" s="51">
        <f t="shared" si="15"/>
        <v>1600</v>
      </c>
      <c r="AA47" s="52">
        <f t="shared" si="15"/>
        <v>1615</v>
      </c>
      <c r="AB47" s="23">
        <f t="shared" si="4"/>
        <v>3</v>
      </c>
      <c r="AC47" s="23">
        <f t="shared" si="5"/>
        <v>82</v>
      </c>
      <c r="AD47" s="23">
        <f t="shared" si="6"/>
        <v>4</v>
      </c>
      <c r="AE47" s="23">
        <f t="shared" si="6"/>
        <v>13</v>
      </c>
      <c r="AF47" s="23">
        <f t="shared" si="6"/>
        <v>26</v>
      </c>
      <c r="AG47" s="125" t="str">
        <f>Z47&amp;" a "&amp;AA62</f>
        <v>1600 a 2000</v>
      </c>
      <c r="AH47" s="124">
        <f>ROUNDUP(AVERAGE($AC$47:$AC$62),0)</f>
        <v>51</v>
      </c>
      <c r="AI47" s="124">
        <f>ROUNDUP(AVERAGE($AD$47:$AD$62),0)</f>
        <v>3</v>
      </c>
      <c r="AJ47" s="124">
        <f>ROUNDUP(AVERAGE($AE$47:$AE$62),0)</f>
        <v>5</v>
      </c>
      <c r="AK47" s="124">
        <f>ROUNDUP(AVERAGE($AF$47:$AF$62),0)</f>
        <v>15</v>
      </c>
    </row>
    <row r="48" spans="1:37" x14ac:dyDescent="0.25">
      <c r="A48" s="32">
        <f>'AFORO-Boy.-Calle 69B'!C302</f>
        <v>1615</v>
      </c>
      <c r="B48" s="32">
        <f>'AFORO-Boy.-Calle 69B'!D302</f>
        <v>1630</v>
      </c>
      <c r="C48" s="33">
        <f>'AFORO-Boy.-Calle 69B'!F302</f>
        <v>3</v>
      </c>
      <c r="D48" s="33">
        <f>'AFORO-Boy.-Calle 69B'!G302</f>
        <v>83</v>
      </c>
      <c r="E48" s="33">
        <f>'AFORO-Boy.-Calle 69B'!H302</f>
        <v>3</v>
      </c>
      <c r="F48" s="33">
        <f>'AFORO-Boy.-Calle 69B'!I302</f>
        <v>2</v>
      </c>
      <c r="G48" s="33">
        <f>'AFORO-Boy.-Calle 69B'!J302</f>
        <v>11</v>
      </c>
      <c r="Z48" s="51">
        <f t="shared" si="15"/>
        <v>1615</v>
      </c>
      <c r="AA48" s="52">
        <f t="shared" si="15"/>
        <v>1630</v>
      </c>
      <c r="AB48" s="23">
        <f t="shared" si="4"/>
        <v>3</v>
      </c>
      <c r="AC48" s="23">
        <f t="shared" si="5"/>
        <v>93</v>
      </c>
      <c r="AD48" s="23">
        <f t="shared" si="6"/>
        <v>6</v>
      </c>
      <c r="AE48" s="23">
        <f t="shared" si="6"/>
        <v>5</v>
      </c>
      <c r="AF48" s="23">
        <f t="shared" si="6"/>
        <v>17</v>
      </c>
      <c r="AG48" s="124"/>
      <c r="AH48" s="124">
        <f t="shared" ref="AH48:AH62" si="16">ROUNDUP(AVERAGE($AC$47:$AC$62),0)</f>
        <v>51</v>
      </c>
      <c r="AI48" s="124">
        <f t="shared" ref="AI48:AI62" si="17">ROUNDUP(AVERAGE($AD$47:$AD$62),0)</f>
        <v>3</v>
      </c>
      <c r="AJ48" s="124">
        <f t="shared" ref="AJ48:AJ62" si="18">ROUNDUP(AVERAGE($AE$47:$AE$62),0)</f>
        <v>5</v>
      </c>
      <c r="AK48" s="124">
        <f t="shared" ref="AK48:AK62" si="19">ROUNDUP(AVERAGE($AF$47:$AF$62),0)</f>
        <v>15</v>
      </c>
    </row>
    <row r="49" spans="1:37" x14ac:dyDescent="0.25">
      <c r="A49" s="32">
        <f>'AFORO-Boy.-Calle 69B'!C303</f>
        <v>1630</v>
      </c>
      <c r="B49" s="32">
        <f>'AFORO-Boy.-Calle 69B'!D303</f>
        <v>1645</v>
      </c>
      <c r="C49" s="33">
        <f>'AFORO-Boy.-Calle 69B'!F303</f>
        <v>3</v>
      </c>
      <c r="D49" s="33">
        <f>'AFORO-Boy.-Calle 69B'!G303</f>
        <v>77</v>
      </c>
      <c r="E49" s="33">
        <f>'AFORO-Boy.-Calle 69B'!H303</f>
        <v>3</v>
      </c>
      <c r="F49" s="33">
        <f>'AFORO-Boy.-Calle 69B'!I303</f>
        <v>7</v>
      </c>
      <c r="G49" s="33">
        <f>'AFORO-Boy.-Calle 69B'!J303</f>
        <v>12</v>
      </c>
      <c r="Z49" s="51">
        <f t="shared" si="15"/>
        <v>1630</v>
      </c>
      <c r="AA49" s="52">
        <f t="shared" si="15"/>
        <v>1645</v>
      </c>
      <c r="AB49" s="23">
        <f t="shared" si="4"/>
        <v>3</v>
      </c>
      <c r="AC49" s="23">
        <f t="shared" si="5"/>
        <v>88</v>
      </c>
      <c r="AD49" s="23">
        <f t="shared" si="6"/>
        <v>4</v>
      </c>
      <c r="AE49" s="23">
        <f t="shared" si="6"/>
        <v>8</v>
      </c>
      <c r="AF49" s="23">
        <f t="shared" si="6"/>
        <v>16</v>
      </c>
      <c r="AG49" s="124"/>
      <c r="AH49" s="124">
        <f t="shared" si="16"/>
        <v>51</v>
      </c>
      <c r="AI49" s="124">
        <f t="shared" si="17"/>
        <v>3</v>
      </c>
      <c r="AJ49" s="124">
        <f t="shared" si="18"/>
        <v>5</v>
      </c>
      <c r="AK49" s="124">
        <f t="shared" si="19"/>
        <v>15</v>
      </c>
    </row>
    <row r="50" spans="1:37" x14ac:dyDescent="0.25">
      <c r="A50" s="32">
        <f>'AFORO-Boy.-Calle 69B'!C304</f>
        <v>1645</v>
      </c>
      <c r="B50" s="32">
        <f>'AFORO-Boy.-Calle 69B'!D304</f>
        <v>1700</v>
      </c>
      <c r="C50" s="33">
        <f>'AFORO-Boy.-Calle 69B'!F304</f>
        <v>3</v>
      </c>
      <c r="D50" s="33">
        <f>'AFORO-Boy.-Calle 69B'!G304</f>
        <v>70</v>
      </c>
      <c r="E50" s="33">
        <f>'AFORO-Boy.-Calle 69B'!H304</f>
        <v>4</v>
      </c>
      <c r="F50" s="33">
        <f>'AFORO-Boy.-Calle 69B'!I304</f>
        <v>5</v>
      </c>
      <c r="G50" s="33">
        <f>'AFORO-Boy.-Calle 69B'!J304</f>
        <v>20</v>
      </c>
      <c r="Z50" s="51">
        <f t="shared" si="15"/>
        <v>1645</v>
      </c>
      <c r="AA50" s="52">
        <f t="shared" si="15"/>
        <v>1700</v>
      </c>
      <c r="AB50" s="23">
        <f t="shared" si="4"/>
        <v>3</v>
      </c>
      <c r="AC50" s="23">
        <f t="shared" si="5"/>
        <v>77</v>
      </c>
      <c r="AD50" s="23">
        <f t="shared" si="6"/>
        <v>6</v>
      </c>
      <c r="AE50" s="23">
        <f t="shared" si="6"/>
        <v>6</v>
      </c>
      <c r="AF50" s="23">
        <f t="shared" si="6"/>
        <v>26</v>
      </c>
      <c r="AG50" s="3"/>
      <c r="AH50" s="124">
        <f t="shared" si="16"/>
        <v>51</v>
      </c>
      <c r="AI50" s="124">
        <f t="shared" si="17"/>
        <v>3</v>
      </c>
      <c r="AJ50" s="124">
        <f t="shared" si="18"/>
        <v>5</v>
      </c>
      <c r="AK50" s="124">
        <f t="shared" si="19"/>
        <v>15</v>
      </c>
    </row>
    <row r="51" spans="1:37" x14ac:dyDescent="0.25">
      <c r="A51" s="32">
        <f>'AFORO-Boy.-Calle 69B'!C305</f>
        <v>1700</v>
      </c>
      <c r="B51" s="32">
        <f>'AFORO-Boy.-Calle 69B'!D305</f>
        <v>1715</v>
      </c>
      <c r="C51" s="33">
        <f>'AFORO-Boy.-Calle 69B'!F305</f>
        <v>3</v>
      </c>
      <c r="D51" s="33">
        <f>'AFORO-Boy.-Calle 69B'!G305</f>
        <v>71</v>
      </c>
      <c r="E51" s="33">
        <f>'AFORO-Boy.-Calle 69B'!H305</f>
        <v>3</v>
      </c>
      <c r="F51" s="33">
        <f>'AFORO-Boy.-Calle 69B'!I305</f>
        <v>4</v>
      </c>
      <c r="G51" s="33">
        <f>'AFORO-Boy.-Calle 69B'!J305</f>
        <v>15</v>
      </c>
      <c r="Z51" s="51">
        <f t="shared" si="15"/>
        <v>1700</v>
      </c>
      <c r="AA51" s="52">
        <f t="shared" si="15"/>
        <v>1715</v>
      </c>
      <c r="AB51" s="23">
        <f t="shared" si="4"/>
        <v>3</v>
      </c>
      <c r="AC51" s="23">
        <f t="shared" si="5"/>
        <v>79</v>
      </c>
      <c r="AD51" s="23">
        <f t="shared" si="6"/>
        <v>5</v>
      </c>
      <c r="AE51" s="23">
        <f t="shared" si="6"/>
        <v>5</v>
      </c>
      <c r="AF51" s="23">
        <f t="shared" si="6"/>
        <v>24</v>
      </c>
      <c r="AG51" s="124"/>
      <c r="AH51" s="124">
        <f t="shared" si="16"/>
        <v>51</v>
      </c>
      <c r="AI51" s="124">
        <f t="shared" si="17"/>
        <v>3</v>
      </c>
      <c r="AJ51" s="124">
        <f t="shared" si="18"/>
        <v>5</v>
      </c>
      <c r="AK51" s="124">
        <f t="shared" si="19"/>
        <v>15</v>
      </c>
    </row>
    <row r="52" spans="1:37" x14ac:dyDescent="0.25">
      <c r="A52" s="32">
        <f>'AFORO-Boy.-Calle 69B'!C306</f>
        <v>1715</v>
      </c>
      <c r="B52" s="32">
        <f>'AFORO-Boy.-Calle 69B'!D306</f>
        <v>1730</v>
      </c>
      <c r="C52" s="33">
        <f>'AFORO-Boy.-Calle 69B'!F306</f>
        <v>3</v>
      </c>
      <c r="D52" s="33">
        <f>'AFORO-Boy.-Calle 69B'!G306</f>
        <v>53</v>
      </c>
      <c r="E52" s="33">
        <f>'AFORO-Boy.-Calle 69B'!H306</f>
        <v>2</v>
      </c>
      <c r="F52" s="33">
        <f>'AFORO-Boy.-Calle 69B'!I306</f>
        <v>8</v>
      </c>
      <c r="G52" s="33">
        <f>'AFORO-Boy.-Calle 69B'!J306</f>
        <v>10</v>
      </c>
      <c r="Z52" s="51">
        <f t="shared" ref="Z52:AA62" si="20">A112</f>
        <v>1715</v>
      </c>
      <c r="AA52" s="52">
        <f t="shared" si="20"/>
        <v>1730</v>
      </c>
      <c r="AB52" s="23">
        <f t="shared" si="4"/>
        <v>3</v>
      </c>
      <c r="AC52" s="23">
        <f t="shared" si="5"/>
        <v>58</v>
      </c>
      <c r="AD52" s="23">
        <f t="shared" si="6"/>
        <v>3</v>
      </c>
      <c r="AE52" s="23">
        <f t="shared" si="6"/>
        <v>9</v>
      </c>
      <c r="AF52" s="23">
        <f t="shared" si="6"/>
        <v>14</v>
      </c>
      <c r="AG52" s="124"/>
      <c r="AH52" s="124">
        <f t="shared" si="16"/>
        <v>51</v>
      </c>
      <c r="AI52" s="124">
        <f t="shared" si="17"/>
        <v>3</v>
      </c>
      <c r="AJ52" s="124">
        <f t="shared" si="18"/>
        <v>5</v>
      </c>
      <c r="AK52" s="124">
        <f t="shared" si="19"/>
        <v>15</v>
      </c>
    </row>
    <row r="53" spans="1:37" x14ac:dyDescent="0.25">
      <c r="A53" s="32">
        <f>'AFORO-Boy.-Calle 69B'!C307</f>
        <v>1730</v>
      </c>
      <c r="B53" s="32">
        <f>'AFORO-Boy.-Calle 69B'!D307</f>
        <v>1745</v>
      </c>
      <c r="C53" s="33">
        <f>'AFORO-Boy.-Calle 69B'!F307</f>
        <v>3</v>
      </c>
      <c r="D53" s="33">
        <f>'AFORO-Boy.-Calle 69B'!G307</f>
        <v>53</v>
      </c>
      <c r="E53" s="33">
        <f>'AFORO-Boy.-Calle 69B'!H307</f>
        <v>1</v>
      </c>
      <c r="F53" s="33">
        <f>'AFORO-Boy.-Calle 69B'!I307</f>
        <v>7</v>
      </c>
      <c r="G53" s="33">
        <f>'AFORO-Boy.-Calle 69B'!J307</f>
        <v>12</v>
      </c>
      <c r="Z53" s="51">
        <f t="shared" si="20"/>
        <v>1730</v>
      </c>
      <c r="AA53" s="52">
        <f t="shared" si="20"/>
        <v>1745</v>
      </c>
      <c r="AB53" s="23">
        <f t="shared" si="4"/>
        <v>3</v>
      </c>
      <c r="AC53" s="23">
        <f t="shared" si="5"/>
        <v>58</v>
      </c>
      <c r="AD53" s="23">
        <f t="shared" si="6"/>
        <v>2</v>
      </c>
      <c r="AE53" s="23">
        <f t="shared" si="6"/>
        <v>8</v>
      </c>
      <c r="AF53" s="23">
        <f t="shared" si="6"/>
        <v>18</v>
      </c>
      <c r="AG53" s="124"/>
      <c r="AH53" s="124">
        <f t="shared" si="16"/>
        <v>51</v>
      </c>
      <c r="AI53" s="124">
        <f t="shared" si="17"/>
        <v>3</v>
      </c>
      <c r="AJ53" s="124">
        <f t="shared" si="18"/>
        <v>5</v>
      </c>
      <c r="AK53" s="124">
        <f t="shared" si="19"/>
        <v>15</v>
      </c>
    </row>
    <row r="54" spans="1:37" x14ac:dyDescent="0.25">
      <c r="A54" s="32">
        <f>'AFORO-Boy.-Calle 69B'!C308</f>
        <v>1745</v>
      </c>
      <c r="B54" s="32">
        <f>'AFORO-Boy.-Calle 69B'!D308</f>
        <v>1800</v>
      </c>
      <c r="C54" s="33">
        <f>'AFORO-Boy.-Calle 69B'!F308</f>
        <v>3</v>
      </c>
      <c r="D54" s="33">
        <f>'AFORO-Boy.-Calle 69B'!G308</f>
        <v>44</v>
      </c>
      <c r="E54" s="33">
        <f>'AFORO-Boy.-Calle 69B'!H308</f>
        <v>3</v>
      </c>
      <c r="F54" s="33">
        <f>'AFORO-Boy.-Calle 69B'!I308</f>
        <v>9</v>
      </c>
      <c r="G54" s="33">
        <f>'AFORO-Boy.-Calle 69B'!J308</f>
        <v>10</v>
      </c>
      <c r="Z54" s="51">
        <f t="shared" si="20"/>
        <v>1745</v>
      </c>
      <c r="AA54" s="52">
        <f t="shared" si="20"/>
        <v>1800</v>
      </c>
      <c r="AB54" s="23">
        <f t="shared" si="4"/>
        <v>3</v>
      </c>
      <c r="AC54" s="23">
        <f t="shared" si="5"/>
        <v>50</v>
      </c>
      <c r="AD54" s="23">
        <f t="shared" si="6"/>
        <v>4</v>
      </c>
      <c r="AE54" s="23">
        <f t="shared" si="6"/>
        <v>9</v>
      </c>
      <c r="AF54" s="23">
        <f t="shared" si="6"/>
        <v>25</v>
      </c>
      <c r="AG54" s="124"/>
      <c r="AH54" s="124">
        <f t="shared" si="16"/>
        <v>51</v>
      </c>
      <c r="AI54" s="124">
        <f t="shared" si="17"/>
        <v>3</v>
      </c>
      <c r="AJ54" s="124">
        <f t="shared" si="18"/>
        <v>5</v>
      </c>
      <c r="AK54" s="124">
        <f t="shared" si="19"/>
        <v>15</v>
      </c>
    </row>
    <row r="55" spans="1:37" x14ac:dyDescent="0.25">
      <c r="A55" s="32">
        <f>'AFORO-Boy.-Calle 69B'!C309</f>
        <v>1800</v>
      </c>
      <c r="B55" s="32">
        <f>'AFORO-Boy.-Calle 69B'!D309</f>
        <v>1815</v>
      </c>
      <c r="C55" s="33">
        <f>'AFORO-Boy.-Calle 69B'!F309</f>
        <v>3</v>
      </c>
      <c r="D55" s="33">
        <f>'AFORO-Boy.-Calle 69B'!G309</f>
        <v>49</v>
      </c>
      <c r="E55" s="33">
        <f>'AFORO-Boy.-Calle 69B'!H309</f>
        <v>3</v>
      </c>
      <c r="F55" s="33">
        <f>'AFORO-Boy.-Calle 69B'!I309</f>
        <v>3</v>
      </c>
      <c r="G55" s="33">
        <f>'AFORO-Boy.-Calle 69B'!J309</f>
        <v>7</v>
      </c>
      <c r="Z55" s="51">
        <f t="shared" si="20"/>
        <v>1800</v>
      </c>
      <c r="AA55" s="52">
        <f t="shared" si="20"/>
        <v>1815</v>
      </c>
      <c r="AB55" s="23">
        <f t="shared" si="4"/>
        <v>3</v>
      </c>
      <c r="AC55" s="23">
        <f t="shared" si="5"/>
        <v>58</v>
      </c>
      <c r="AD55" s="23">
        <f t="shared" si="6"/>
        <v>4</v>
      </c>
      <c r="AE55" s="23">
        <f t="shared" si="6"/>
        <v>3</v>
      </c>
      <c r="AF55" s="23">
        <f t="shared" si="6"/>
        <v>14</v>
      </c>
      <c r="AG55" s="124"/>
      <c r="AH55" s="124">
        <f t="shared" si="16"/>
        <v>51</v>
      </c>
      <c r="AI55" s="124">
        <f t="shared" si="17"/>
        <v>3</v>
      </c>
      <c r="AJ55" s="124">
        <f t="shared" si="18"/>
        <v>5</v>
      </c>
      <c r="AK55" s="124">
        <f t="shared" si="19"/>
        <v>15</v>
      </c>
    </row>
    <row r="56" spans="1:37" x14ac:dyDescent="0.25">
      <c r="A56" s="32">
        <f>'AFORO-Boy.-Calle 69B'!C310</f>
        <v>1815</v>
      </c>
      <c r="B56" s="32">
        <f>'AFORO-Boy.-Calle 69B'!D310</f>
        <v>1830</v>
      </c>
      <c r="C56" s="33">
        <f>'AFORO-Boy.-Calle 69B'!F310</f>
        <v>3</v>
      </c>
      <c r="D56" s="33">
        <f>'AFORO-Boy.-Calle 69B'!G310</f>
        <v>43</v>
      </c>
      <c r="E56" s="33">
        <f>'AFORO-Boy.-Calle 69B'!H310</f>
        <v>1</v>
      </c>
      <c r="F56" s="33">
        <f>'AFORO-Boy.-Calle 69B'!I310</f>
        <v>2</v>
      </c>
      <c r="G56" s="33">
        <f>'AFORO-Boy.-Calle 69B'!J310</f>
        <v>5</v>
      </c>
      <c r="Z56" s="51">
        <f t="shared" si="20"/>
        <v>1815</v>
      </c>
      <c r="AA56" s="52">
        <f t="shared" si="20"/>
        <v>1830</v>
      </c>
      <c r="AB56" s="23">
        <f t="shared" si="4"/>
        <v>3</v>
      </c>
      <c r="AC56" s="23">
        <f t="shared" si="5"/>
        <v>46</v>
      </c>
      <c r="AD56" s="23">
        <f t="shared" si="6"/>
        <v>1</v>
      </c>
      <c r="AE56" s="23">
        <f t="shared" si="6"/>
        <v>2</v>
      </c>
      <c r="AF56" s="23">
        <f t="shared" si="6"/>
        <v>10</v>
      </c>
      <c r="AG56" s="124"/>
      <c r="AH56" s="124">
        <f t="shared" si="16"/>
        <v>51</v>
      </c>
      <c r="AI56" s="124">
        <f t="shared" si="17"/>
        <v>3</v>
      </c>
      <c r="AJ56" s="124">
        <f t="shared" si="18"/>
        <v>5</v>
      </c>
      <c r="AK56" s="124">
        <f t="shared" si="19"/>
        <v>15</v>
      </c>
    </row>
    <row r="57" spans="1:37" x14ac:dyDescent="0.25">
      <c r="A57" s="32">
        <f>'AFORO-Boy.-Calle 69B'!C311</f>
        <v>1830</v>
      </c>
      <c r="B57" s="32">
        <f>'AFORO-Boy.-Calle 69B'!D311</f>
        <v>1845</v>
      </c>
      <c r="C57" s="33">
        <f>'AFORO-Boy.-Calle 69B'!F311</f>
        <v>3</v>
      </c>
      <c r="D57" s="33">
        <f>'AFORO-Boy.-Calle 69B'!G311</f>
        <v>48</v>
      </c>
      <c r="E57" s="33">
        <f>'AFORO-Boy.-Calle 69B'!H311</f>
        <v>2</v>
      </c>
      <c r="F57" s="33">
        <f>'AFORO-Boy.-Calle 69B'!I311</f>
        <v>1</v>
      </c>
      <c r="G57" s="33">
        <f>'AFORO-Boy.-Calle 69B'!J311</f>
        <v>13</v>
      </c>
      <c r="Z57" s="51">
        <f t="shared" si="20"/>
        <v>1830</v>
      </c>
      <c r="AA57" s="52">
        <f t="shared" si="20"/>
        <v>1845</v>
      </c>
      <c r="AB57" s="23">
        <f t="shared" si="4"/>
        <v>3</v>
      </c>
      <c r="AC57" s="23">
        <f t="shared" si="5"/>
        <v>54</v>
      </c>
      <c r="AD57" s="23">
        <f t="shared" si="6"/>
        <v>3</v>
      </c>
      <c r="AE57" s="23">
        <f t="shared" si="6"/>
        <v>2</v>
      </c>
      <c r="AF57" s="23">
        <f t="shared" si="6"/>
        <v>17</v>
      </c>
      <c r="AG57" s="124"/>
      <c r="AH57" s="124">
        <f t="shared" si="16"/>
        <v>51</v>
      </c>
      <c r="AI57" s="124">
        <f t="shared" si="17"/>
        <v>3</v>
      </c>
      <c r="AJ57" s="124">
        <f t="shared" si="18"/>
        <v>5</v>
      </c>
      <c r="AK57" s="124">
        <f t="shared" si="19"/>
        <v>15</v>
      </c>
    </row>
    <row r="58" spans="1:37" x14ac:dyDescent="0.25">
      <c r="A58" s="32">
        <f>'AFORO-Boy.-Calle 69B'!C312</f>
        <v>1845</v>
      </c>
      <c r="B58" s="32">
        <f>'AFORO-Boy.-Calle 69B'!D312</f>
        <v>1900</v>
      </c>
      <c r="C58" s="33">
        <f>'AFORO-Boy.-Calle 69B'!F312</f>
        <v>3</v>
      </c>
      <c r="D58" s="33">
        <f>'AFORO-Boy.-Calle 69B'!G312</f>
        <v>34</v>
      </c>
      <c r="E58" s="33">
        <f>'AFORO-Boy.-Calle 69B'!H312</f>
        <v>1</v>
      </c>
      <c r="F58" s="33">
        <f>'AFORO-Boy.-Calle 69B'!I312</f>
        <v>1</v>
      </c>
      <c r="G58" s="33">
        <f>'AFORO-Boy.-Calle 69B'!J312</f>
        <v>4</v>
      </c>
      <c r="Z58" s="51">
        <f t="shared" si="20"/>
        <v>1845</v>
      </c>
      <c r="AA58" s="52">
        <f t="shared" si="20"/>
        <v>1900</v>
      </c>
      <c r="AB58" s="23">
        <f t="shared" si="4"/>
        <v>3</v>
      </c>
      <c r="AC58" s="23">
        <f t="shared" si="5"/>
        <v>44</v>
      </c>
      <c r="AD58" s="23">
        <f t="shared" si="6"/>
        <v>2</v>
      </c>
      <c r="AE58" s="23">
        <f t="shared" si="6"/>
        <v>1</v>
      </c>
      <c r="AF58" s="23">
        <f t="shared" si="6"/>
        <v>7</v>
      </c>
      <c r="AG58" s="124"/>
      <c r="AH58" s="124">
        <f t="shared" si="16"/>
        <v>51</v>
      </c>
      <c r="AI58" s="124">
        <f t="shared" si="17"/>
        <v>3</v>
      </c>
      <c r="AJ58" s="124">
        <f t="shared" si="18"/>
        <v>5</v>
      </c>
      <c r="AK58" s="124">
        <f t="shared" si="19"/>
        <v>15</v>
      </c>
    </row>
    <row r="59" spans="1:37" x14ac:dyDescent="0.25">
      <c r="A59" s="32">
        <f>'AFORO-Boy.-Calle 69B'!C313</f>
        <v>1900</v>
      </c>
      <c r="B59" s="32">
        <f>'AFORO-Boy.-Calle 69B'!D313</f>
        <v>1915</v>
      </c>
      <c r="C59" s="33">
        <f>'AFORO-Boy.-Calle 69B'!F313</f>
        <v>3</v>
      </c>
      <c r="D59" s="33">
        <f>'AFORO-Boy.-Calle 69B'!G313</f>
        <v>0</v>
      </c>
      <c r="E59" s="33">
        <f>'AFORO-Boy.-Calle 69B'!H313</f>
        <v>0</v>
      </c>
      <c r="F59" s="33">
        <f>'AFORO-Boy.-Calle 69B'!I313</f>
        <v>0</v>
      </c>
      <c r="G59" s="33">
        <f>'AFORO-Boy.-Calle 69B'!J313</f>
        <v>0</v>
      </c>
      <c r="Z59" s="51">
        <f t="shared" si="20"/>
        <v>1900</v>
      </c>
      <c r="AA59" s="52">
        <f t="shared" si="20"/>
        <v>1915</v>
      </c>
      <c r="AB59" s="23">
        <f t="shared" si="4"/>
        <v>3</v>
      </c>
      <c r="AC59" s="23">
        <f t="shared" si="5"/>
        <v>8</v>
      </c>
      <c r="AD59" s="23">
        <f t="shared" si="6"/>
        <v>1</v>
      </c>
      <c r="AE59" s="23">
        <f t="shared" si="6"/>
        <v>2</v>
      </c>
      <c r="AF59" s="23">
        <f t="shared" si="6"/>
        <v>5</v>
      </c>
      <c r="AG59" s="124"/>
      <c r="AH59" s="124">
        <f t="shared" si="16"/>
        <v>51</v>
      </c>
      <c r="AI59" s="124">
        <f t="shared" si="17"/>
        <v>3</v>
      </c>
      <c r="AJ59" s="124">
        <f t="shared" si="18"/>
        <v>5</v>
      </c>
      <c r="AK59" s="124">
        <f t="shared" si="19"/>
        <v>15</v>
      </c>
    </row>
    <row r="60" spans="1:37" x14ac:dyDescent="0.25">
      <c r="A60" s="32">
        <f>'AFORO-Boy.-Calle 69B'!C314</f>
        <v>1915</v>
      </c>
      <c r="B60" s="32">
        <f>'AFORO-Boy.-Calle 69B'!D314</f>
        <v>1930</v>
      </c>
      <c r="C60" s="33">
        <f>'AFORO-Boy.-Calle 69B'!F314</f>
        <v>3</v>
      </c>
      <c r="D60" s="33">
        <f>'AFORO-Boy.-Calle 69B'!G314</f>
        <v>0</v>
      </c>
      <c r="E60" s="33">
        <f>'AFORO-Boy.-Calle 69B'!H314</f>
        <v>0</v>
      </c>
      <c r="F60" s="33">
        <f>'AFORO-Boy.-Calle 69B'!I314</f>
        <v>0</v>
      </c>
      <c r="G60" s="33">
        <f>'AFORO-Boy.-Calle 69B'!J314</f>
        <v>0</v>
      </c>
      <c r="Z60" s="51">
        <f t="shared" si="20"/>
        <v>1915</v>
      </c>
      <c r="AA60" s="52">
        <f t="shared" si="20"/>
        <v>1930</v>
      </c>
      <c r="AB60" s="23">
        <f t="shared" si="4"/>
        <v>3</v>
      </c>
      <c r="AC60" s="23">
        <f t="shared" si="5"/>
        <v>4</v>
      </c>
      <c r="AD60" s="23">
        <f>E60+E240+E120+E180</f>
        <v>0</v>
      </c>
      <c r="AE60" s="23">
        <f t="shared" si="6"/>
        <v>0</v>
      </c>
      <c r="AF60" s="23">
        <f t="shared" si="6"/>
        <v>5</v>
      </c>
      <c r="AG60" s="124"/>
      <c r="AH60" s="124">
        <f t="shared" si="16"/>
        <v>51</v>
      </c>
      <c r="AI60" s="124">
        <f t="shared" si="17"/>
        <v>3</v>
      </c>
      <c r="AJ60" s="124">
        <f t="shared" si="18"/>
        <v>5</v>
      </c>
      <c r="AK60" s="124">
        <f t="shared" si="19"/>
        <v>15</v>
      </c>
    </row>
    <row r="61" spans="1:37" x14ac:dyDescent="0.25">
      <c r="A61" s="32">
        <f>'AFORO-Boy.-Calle 69B'!C315</f>
        <v>1930</v>
      </c>
      <c r="B61" s="32">
        <f>'AFORO-Boy.-Calle 69B'!D315</f>
        <v>1945</v>
      </c>
      <c r="C61" s="33">
        <f>'AFORO-Boy.-Calle 69B'!F315</f>
        <v>3</v>
      </c>
      <c r="D61" s="33">
        <f>'AFORO-Boy.-Calle 69B'!G315</f>
        <v>0</v>
      </c>
      <c r="E61" s="33">
        <f>'AFORO-Boy.-Calle 69B'!H315</f>
        <v>0</v>
      </c>
      <c r="F61" s="33">
        <f>'AFORO-Boy.-Calle 69B'!I315</f>
        <v>0</v>
      </c>
      <c r="G61" s="33">
        <f>'AFORO-Boy.-Calle 69B'!J315</f>
        <v>0</v>
      </c>
      <c r="Z61" s="51">
        <f t="shared" si="20"/>
        <v>1930</v>
      </c>
      <c r="AA61" s="52">
        <f t="shared" si="20"/>
        <v>1945</v>
      </c>
      <c r="AB61" s="23">
        <f t="shared" si="4"/>
        <v>3</v>
      </c>
      <c r="AC61" s="23">
        <f t="shared" si="5"/>
        <v>7</v>
      </c>
      <c r="AD61" s="23">
        <f t="shared" si="6"/>
        <v>1</v>
      </c>
      <c r="AE61" s="23">
        <f t="shared" si="6"/>
        <v>1</v>
      </c>
      <c r="AF61" s="23">
        <f t="shared" si="6"/>
        <v>8</v>
      </c>
      <c r="AG61" s="124"/>
      <c r="AH61" s="124">
        <f t="shared" si="16"/>
        <v>51</v>
      </c>
      <c r="AI61" s="124">
        <f t="shared" si="17"/>
        <v>3</v>
      </c>
      <c r="AJ61" s="124">
        <f t="shared" si="18"/>
        <v>5</v>
      </c>
      <c r="AK61" s="124">
        <f t="shared" si="19"/>
        <v>15</v>
      </c>
    </row>
    <row r="62" spans="1:37" x14ac:dyDescent="0.25">
      <c r="A62" s="32">
        <f>'AFORO-Boy.-Calle 69B'!C316</f>
        <v>1945</v>
      </c>
      <c r="B62" s="32">
        <f>'AFORO-Boy.-Calle 69B'!D316</f>
        <v>2000</v>
      </c>
      <c r="C62" s="33">
        <f>'AFORO-Boy.-Calle 69B'!F316</f>
        <v>3</v>
      </c>
      <c r="D62" s="33">
        <f>'AFORO-Boy.-Calle 69B'!G316</f>
        <v>0</v>
      </c>
      <c r="E62" s="33">
        <f>'AFORO-Boy.-Calle 69B'!H316</f>
        <v>0</v>
      </c>
      <c r="F62" s="33">
        <f>'AFORO-Boy.-Calle 69B'!I316</f>
        <v>0</v>
      </c>
      <c r="G62" s="33">
        <f>'AFORO-Boy.-Calle 69B'!J316</f>
        <v>0</v>
      </c>
      <c r="Z62" s="51">
        <f t="shared" si="20"/>
        <v>1945</v>
      </c>
      <c r="AA62" s="52">
        <f t="shared" si="20"/>
        <v>2000</v>
      </c>
      <c r="AB62" s="23">
        <f t="shared" si="4"/>
        <v>3</v>
      </c>
      <c r="AC62" s="23">
        <f t="shared" si="5"/>
        <v>3</v>
      </c>
      <c r="AD62" s="23">
        <f t="shared" si="6"/>
        <v>1</v>
      </c>
      <c r="AE62" s="23">
        <f t="shared" si="6"/>
        <v>0</v>
      </c>
      <c r="AF62" s="23">
        <f t="shared" si="6"/>
        <v>2</v>
      </c>
      <c r="AG62" s="124"/>
      <c r="AH62" s="124">
        <f t="shared" si="16"/>
        <v>51</v>
      </c>
      <c r="AI62" s="124">
        <f t="shared" si="17"/>
        <v>3</v>
      </c>
      <c r="AJ62" s="124">
        <f t="shared" si="18"/>
        <v>5</v>
      </c>
      <c r="AK62" s="124">
        <f t="shared" si="19"/>
        <v>15</v>
      </c>
    </row>
    <row r="63" spans="1:37" x14ac:dyDescent="0.25">
      <c r="A63" s="32">
        <f>'AFORO-Boy.-Calle 69B'!C497</f>
        <v>500</v>
      </c>
      <c r="B63" s="32">
        <f>'AFORO-Boy.-Calle 69B'!D497</f>
        <v>515</v>
      </c>
      <c r="C63" s="33">
        <f>'AFORO-Boy.-Calle 69B'!F497</f>
        <v>7</v>
      </c>
      <c r="D63" s="33">
        <f>'AFORO-Boy.-Calle 69B'!G497</f>
        <v>0</v>
      </c>
      <c r="E63" s="33">
        <f>'AFORO-Boy.-Calle 69B'!H497</f>
        <v>0</v>
      </c>
      <c r="F63" s="33">
        <f>'AFORO-Boy.-Calle 69B'!I497</f>
        <v>0</v>
      </c>
      <c r="G63" s="33">
        <f>'AFORO-Boy.-Calle 69B'!J497</f>
        <v>0</v>
      </c>
      <c r="Z63" s="39"/>
      <c r="AA63" s="39"/>
      <c r="AB63" s="39"/>
      <c r="AC63" s="39"/>
      <c r="AD63" s="39"/>
      <c r="AE63" s="39"/>
      <c r="AF63" s="39"/>
    </row>
    <row r="64" spans="1:37" x14ac:dyDescent="0.25">
      <c r="A64" s="32">
        <f>'AFORO-Boy.-Calle 69B'!C498</f>
        <v>515</v>
      </c>
      <c r="B64" s="32">
        <f>'AFORO-Boy.-Calle 69B'!D498</f>
        <v>530</v>
      </c>
      <c r="C64" s="33">
        <f>'AFORO-Boy.-Calle 69B'!F498</f>
        <v>7</v>
      </c>
      <c r="D64" s="33">
        <f>'AFORO-Boy.-Calle 69B'!G498</f>
        <v>0</v>
      </c>
      <c r="E64" s="33">
        <f>'AFORO-Boy.-Calle 69B'!H498</f>
        <v>0</v>
      </c>
      <c r="F64" s="33">
        <f>'AFORO-Boy.-Calle 69B'!I498</f>
        <v>0</v>
      </c>
      <c r="G64" s="33">
        <f>'AFORO-Boy.-Calle 69B'!J498</f>
        <v>0</v>
      </c>
      <c r="Z64" s="39"/>
      <c r="AA64" s="39"/>
      <c r="AB64" s="39"/>
      <c r="AC64" s="39"/>
      <c r="AD64" s="39"/>
      <c r="AE64" s="39"/>
      <c r="AF64" s="39"/>
    </row>
    <row r="65" spans="1:32" x14ac:dyDescent="0.25">
      <c r="A65" s="32">
        <f>'AFORO-Boy.-Calle 69B'!C499</f>
        <v>530</v>
      </c>
      <c r="B65" s="32">
        <f>'AFORO-Boy.-Calle 69B'!D499</f>
        <v>545</v>
      </c>
      <c r="C65" s="33">
        <f>'AFORO-Boy.-Calle 69B'!F499</f>
        <v>7</v>
      </c>
      <c r="D65" s="33">
        <f>'AFORO-Boy.-Calle 69B'!G499</f>
        <v>0</v>
      </c>
      <c r="E65" s="33">
        <f>'AFORO-Boy.-Calle 69B'!H499</f>
        <v>0</v>
      </c>
      <c r="F65" s="33">
        <f>'AFORO-Boy.-Calle 69B'!I499</f>
        <v>0</v>
      </c>
      <c r="G65" s="33">
        <f>'AFORO-Boy.-Calle 69B'!J499</f>
        <v>0</v>
      </c>
      <c r="Z65" s="39"/>
      <c r="AA65" s="39"/>
      <c r="AB65" s="39"/>
      <c r="AC65" s="39"/>
      <c r="AD65" s="39"/>
      <c r="AE65" s="39"/>
      <c r="AF65" s="39"/>
    </row>
    <row r="66" spans="1:32" x14ac:dyDescent="0.25">
      <c r="A66" s="32">
        <f>'AFORO-Boy.-Calle 69B'!C500</f>
        <v>545</v>
      </c>
      <c r="B66" s="32">
        <f>'AFORO-Boy.-Calle 69B'!D500</f>
        <v>600</v>
      </c>
      <c r="C66" s="33">
        <f>'AFORO-Boy.-Calle 69B'!F500</f>
        <v>7</v>
      </c>
      <c r="D66" s="33">
        <f>'AFORO-Boy.-Calle 69B'!G500</f>
        <v>0</v>
      </c>
      <c r="E66" s="33">
        <f>'AFORO-Boy.-Calle 69B'!H500</f>
        <v>0</v>
      </c>
      <c r="F66" s="33">
        <f>'AFORO-Boy.-Calle 69B'!I500</f>
        <v>0</v>
      </c>
      <c r="G66" s="33">
        <f>'AFORO-Boy.-Calle 69B'!J500</f>
        <v>0</v>
      </c>
      <c r="Z66" s="39"/>
      <c r="AA66" s="39"/>
      <c r="AB66" s="39"/>
      <c r="AC66" s="39"/>
      <c r="AD66" s="39"/>
      <c r="AE66" s="39"/>
      <c r="AF66" s="39"/>
    </row>
    <row r="67" spans="1:32" x14ac:dyDescent="0.25">
      <c r="A67" s="32">
        <f>'AFORO-Boy.-Calle 69B'!C501</f>
        <v>600</v>
      </c>
      <c r="B67" s="32">
        <f>'AFORO-Boy.-Calle 69B'!D501</f>
        <v>615</v>
      </c>
      <c r="C67" s="33">
        <f>'AFORO-Boy.-Calle 69B'!F501</f>
        <v>7</v>
      </c>
      <c r="D67" s="33">
        <f>'AFORO-Boy.-Calle 69B'!G501</f>
        <v>18</v>
      </c>
      <c r="E67" s="33">
        <f>'AFORO-Boy.-Calle 69B'!H501</f>
        <v>0</v>
      </c>
      <c r="F67" s="33">
        <f>'AFORO-Boy.-Calle 69B'!I501</f>
        <v>1</v>
      </c>
      <c r="G67" s="33">
        <f>'AFORO-Boy.-Calle 69B'!J501</f>
        <v>9</v>
      </c>
      <c r="Z67" s="39"/>
      <c r="AA67" s="39"/>
      <c r="AB67" s="39"/>
      <c r="AC67" s="39"/>
      <c r="AD67" s="39"/>
      <c r="AE67" s="39"/>
      <c r="AF67" s="39"/>
    </row>
    <row r="68" spans="1:32" x14ac:dyDescent="0.25">
      <c r="A68" s="32">
        <f>'AFORO-Boy.-Calle 69B'!C502</f>
        <v>615</v>
      </c>
      <c r="B68" s="32">
        <f>'AFORO-Boy.-Calle 69B'!D502</f>
        <v>630</v>
      </c>
      <c r="C68" s="33">
        <f>'AFORO-Boy.-Calle 69B'!F502</f>
        <v>7</v>
      </c>
      <c r="D68" s="33">
        <f>'AFORO-Boy.-Calle 69B'!G502</f>
        <v>14</v>
      </c>
      <c r="E68" s="33">
        <f>'AFORO-Boy.-Calle 69B'!H502</f>
        <v>0</v>
      </c>
      <c r="F68" s="33">
        <f>'AFORO-Boy.-Calle 69B'!I502</f>
        <v>1</v>
      </c>
      <c r="G68" s="33">
        <f>'AFORO-Boy.-Calle 69B'!J502</f>
        <v>14</v>
      </c>
      <c r="Z68" s="39"/>
      <c r="AA68" s="39"/>
      <c r="AB68" s="39"/>
      <c r="AC68" s="39"/>
      <c r="AD68" s="39"/>
      <c r="AE68" s="39"/>
      <c r="AF68" s="39"/>
    </row>
    <row r="69" spans="1:32" x14ac:dyDescent="0.25">
      <c r="A69" s="32">
        <f>'AFORO-Boy.-Calle 69B'!C503</f>
        <v>630</v>
      </c>
      <c r="B69" s="32">
        <f>'AFORO-Boy.-Calle 69B'!D503</f>
        <v>645</v>
      </c>
      <c r="C69" s="33">
        <f>'AFORO-Boy.-Calle 69B'!F503</f>
        <v>7</v>
      </c>
      <c r="D69" s="33">
        <f>'AFORO-Boy.-Calle 69B'!G503</f>
        <v>23</v>
      </c>
      <c r="E69" s="33">
        <f>'AFORO-Boy.-Calle 69B'!H503</f>
        <v>0</v>
      </c>
      <c r="F69" s="33">
        <f>'AFORO-Boy.-Calle 69B'!I503</f>
        <v>1</v>
      </c>
      <c r="G69" s="33">
        <f>'AFORO-Boy.-Calle 69B'!J503</f>
        <v>21</v>
      </c>
      <c r="Z69" s="39"/>
      <c r="AA69" s="39"/>
      <c r="AB69" s="39"/>
      <c r="AC69" s="39"/>
      <c r="AD69" s="39"/>
      <c r="AE69" s="39"/>
      <c r="AF69" s="39"/>
    </row>
    <row r="70" spans="1:32" x14ac:dyDescent="0.25">
      <c r="A70" s="32">
        <f>'AFORO-Boy.-Calle 69B'!C504</f>
        <v>645</v>
      </c>
      <c r="B70" s="32">
        <f>'AFORO-Boy.-Calle 69B'!D504</f>
        <v>700</v>
      </c>
      <c r="C70" s="33">
        <f>'AFORO-Boy.-Calle 69B'!F504</f>
        <v>7</v>
      </c>
      <c r="D70" s="33">
        <f>'AFORO-Boy.-Calle 69B'!G504</f>
        <v>15</v>
      </c>
      <c r="E70" s="33">
        <f>'AFORO-Boy.-Calle 69B'!H504</f>
        <v>0</v>
      </c>
      <c r="F70" s="33">
        <f>'AFORO-Boy.-Calle 69B'!I504</f>
        <v>2</v>
      </c>
      <c r="G70" s="33">
        <f>'AFORO-Boy.-Calle 69B'!J504</f>
        <v>14</v>
      </c>
      <c r="Z70" s="39"/>
      <c r="AA70" s="39"/>
      <c r="AB70" s="39"/>
      <c r="AC70" s="39"/>
      <c r="AD70" s="39"/>
      <c r="AE70" s="39"/>
      <c r="AF70" s="39"/>
    </row>
    <row r="71" spans="1:32" x14ac:dyDescent="0.25">
      <c r="A71" s="32">
        <f>'AFORO-Boy.-Calle 69B'!C505</f>
        <v>700</v>
      </c>
      <c r="B71" s="32">
        <f>'AFORO-Boy.-Calle 69B'!D505</f>
        <v>715</v>
      </c>
      <c r="C71" s="33">
        <f>'AFORO-Boy.-Calle 69B'!F505</f>
        <v>7</v>
      </c>
      <c r="D71" s="33">
        <f>'AFORO-Boy.-Calle 69B'!G505</f>
        <v>7</v>
      </c>
      <c r="E71" s="33">
        <f>'AFORO-Boy.-Calle 69B'!H505</f>
        <v>0</v>
      </c>
      <c r="F71" s="33">
        <f>'AFORO-Boy.-Calle 69B'!I505</f>
        <v>1</v>
      </c>
      <c r="G71" s="33">
        <f>'AFORO-Boy.-Calle 69B'!J505</f>
        <v>10</v>
      </c>
      <c r="Z71" s="39"/>
      <c r="AA71" s="39"/>
      <c r="AB71" s="39"/>
      <c r="AC71" s="39"/>
      <c r="AD71" s="39"/>
      <c r="AE71" s="39"/>
      <c r="AF71" s="39"/>
    </row>
    <row r="72" spans="1:32" x14ac:dyDescent="0.25">
      <c r="A72" s="32">
        <f>'AFORO-Boy.-Calle 69B'!C506</f>
        <v>715</v>
      </c>
      <c r="B72" s="32">
        <f>'AFORO-Boy.-Calle 69B'!D506</f>
        <v>730</v>
      </c>
      <c r="C72" s="33">
        <f>'AFORO-Boy.-Calle 69B'!F506</f>
        <v>7</v>
      </c>
      <c r="D72" s="33">
        <f>'AFORO-Boy.-Calle 69B'!G506</f>
        <v>2</v>
      </c>
      <c r="E72" s="33">
        <f>'AFORO-Boy.-Calle 69B'!H506</f>
        <v>0</v>
      </c>
      <c r="F72" s="33">
        <f>'AFORO-Boy.-Calle 69B'!I506</f>
        <v>0</v>
      </c>
      <c r="G72" s="33">
        <f>'AFORO-Boy.-Calle 69B'!J506</f>
        <v>5</v>
      </c>
      <c r="Z72" s="39"/>
      <c r="AA72" s="39"/>
      <c r="AB72" s="39"/>
      <c r="AC72" s="39"/>
      <c r="AD72" s="39"/>
      <c r="AE72" s="39"/>
      <c r="AF72" s="39"/>
    </row>
    <row r="73" spans="1:32" x14ac:dyDescent="0.25">
      <c r="A73" s="32">
        <f>'AFORO-Boy.-Calle 69B'!C507</f>
        <v>730</v>
      </c>
      <c r="B73" s="32">
        <f>'AFORO-Boy.-Calle 69B'!D507</f>
        <v>745</v>
      </c>
      <c r="C73" s="33">
        <f>'AFORO-Boy.-Calle 69B'!F507</f>
        <v>7</v>
      </c>
      <c r="D73" s="33">
        <f>'AFORO-Boy.-Calle 69B'!G507</f>
        <v>6</v>
      </c>
      <c r="E73" s="33">
        <f>'AFORO-Boy.-Calle 69B'!H507</f>
        <v>0</v>
      </c>
      <c r="F73" s="33">
        <f>'AFORO-Boy.-Calle 69B'!I507</f>
        <v>0</v>
      </c>
      <c r="G73" s="33">
        <f>'AFORO-Boy.-Calle 69B'!J507</f>
        <v>2</v>
      </c>
      <c r="Z73" s="39"/>
      <c r="AA73" s="39"/>
      <c r="AB73" s="39"/>
      <c r="AC73" s="39"/>
      <c r="AD73" s="39"/>
      <c r="AE73" s="39"/>
      <c r="AF73" s="39"/>
    </row>
    <row r="74" spans="1:32" x14ac:dyDescent="0.25">
      <c r="A74" s="32">
        <f>'AFORO-Boy.-Calle 69B'!C508</f>
        <v>745</v>
      </c>
      <c r="B74" s="32">
        <f>'AFORO-Boy.-Calle 69B'!D508</f>
        <v>800</v>
      </c>
      <c r="C74" s="33">
        <f>'AFORO-Boy.-Calle 69B'!F508</f>
        <v>7</v>
      </c>
      <c r="D74" s="33">
        <f>'AFORO-Boy.-Calle 69B'!G508</f>
        <v>2</v>
      </c>
      <c r="E74" s="33">
        <f>'AFORO-Boy.-Calle 69B'!H508</f>
        <v>0</v>
      </c>
      <c r="F74" s="33">
        <f>'AFORO-Boy.-Calle 69B'!I508</f>
        <v>1</v>
      </c>
      <c r="G74" s="33">
        <f>'AFORO-Boy.-Calle 69B'!J508</f>
        <v>7</v>
      </c>
      <c r="Z74" s="39"/>
      <c r="AA74" s="39"/>
      <c r="AB74" s="39"/>
      <c r="AC74" s="39"/>
      <c r="AD74" s="39"/>
      <c r="AE74" s="39"/>
      <c r="AF74" s="39"/>
    </row>
    <row r="75" spans="1:32" x14ac:dyDescent="0.25">
      <c r="A75" s="32">
        <f>'AFORO-Boy.-Calle 69B'!C509</f>
        <v>800</v>
      </c>
      <c r="B75" s="32">
        <f>'AFORO-Boy.-Calle 69B'!D509</f>
        <v>815</v>
      </c>
      <c r="C75" s="33">
        <f>'AFORO-Boy.-Calle 69B'!F509</f>
        <v>7</v>
      </c>
      <c r="D75" s="33">
        <f>'AFORO-Boy.-Calle 69B'!G509</f>
        <v>3</v>
      </c>
      <c r="E75" s="33">
        <f>'AFORO-Boy.-Calle 69B'!H509</f>
        <v>0</v>
      </c>
      <c r="F75" s="33">
        <f>'AFORO-Boy.-Calle 69B'!I509</f>
        <v>1</v>
      </c>
      <c r="G75" s="33">
        <f>'AFORO-Boy.-Calle 69B'!J509</f>
        <v>2</v>
      </c>
      <c r="Z75" s="39"/>
      <c r="AA75" s="39"/>
      <c r="AB75" s="39"/>
      <c r="AC75" s="39"/>
      <c r="AD75" s="39"/>
      <c r="AE75" s="39"/>
      <c r="AF75" s="39"/>
    </row>
    <row r="76" spans="1:32" x14ac:dyDescent="0.25">
      <c r="A76" s="32">
        <f>'AFORO-Boy.-Calle 69B'!C510</f>
        <v>815</v>
      </c>
      <c r="B76" s="32">
        <f>'AFORO-Boy.-Calle 69B'!D510</f>
        <v>830</v>
      </c>
      <c r="C76" s="33">
        <f>'AFORO-Boy.-Calle 69B'!F510</f>
        <v>7</v>
      </c>
      <c r="D76" s="33">
        <f>'AFORO-Boy.-Calle 69B'!G510</f>
        <v>2</v>
      </c>
      <c r="E76" s="33">
        <f>'AFORO-Boy.-Calle 69B'!H510</f>
        <v>0</v>
      </c>
      <c r="F76" s="33">
        <f>'AFORO-Boy.-Calle 69B'!I510</f>
        <v>2</v>
      </c>
      <c r="G76" s="33">
        <f>'AFORO-Boy.-Calle 69B'!J510</f>
        <v>4</v>
      </c>
      <c r="Z76" s="39"/>
      <c r="AA76" s="39"/>
      <c r="AB76" s="39"/>
      <c r="AC76" s="39"/>
      <c r="AD76" s="39"/>
      <c r="AE76" s="39"/>
      <c r="AF76" s="39"/>
    </row>
    <row r="77" spans="1:32" x14ac:dyDescent="0.25">
      <c r="A77" s="32">
        <f>'AFORO-Boy.-Calle 69B'!C511</f>
        <v>830</v>
      </c>
      <c r="B77" s="32">
        <f>'AFORO-Boy.-Calle 69B'!D511</f>
        <v>845</v>
      </c>
      <c r="C77" s="33">
        <f>'AFORO-Boy.-Calle 69B'!F511</f>
        <v>7</v>
      </c>
      <c r="D77" s="33">
        <f>'AFORO-Boy.-Calle 69B'!G511</f>
        <v>1</v>
      </c>
      <c r="E77" s="33">
        <f>'AFORO-Boy.-Calle 69B'!H511</f>
        <v>0</v>
      </c>
      <c r="F77" s="33">
        <f>'AFORO-Boy.-Calle 69B'!I511</f>
        <v>1</v>
      </c>
      <c r="G77" s="33">
        <f>'AFORO-Boy.-Calle 69B'!J511</f>
        <v>1</v>
      </c>
      <c r="Z77" s="39"/>
      <c r="AA77" s="39"/>
      <c r="AB77" s="39"/>
      <c r="AC77" s="39"/>
      <c r="AD77" s="39"/>
      <c r="AE77" s="39"/>
      <c r="AF77" s="39"/>
    </row>
    <row r="78" spans="1:32" x14ac:dyDescent="0.25">
      <c r="A78" s="32">
        <f>'AFORO-Boy.-Calle 69B'!C512</f>
        <v>845</v>
      </c>
      <c r="B78" s="32">
        <f>'AFORO-Boy.-Calle 69B'!D512</f>
        <v>900</v>
      </c>
      <c r="C78" s="33">
        <f>'AFORO-Boy.-Calle 69B'!F512</f>
        <v>7</v>
      </c>
      <c r="D78" s="33">
        <f>'AFORO-Boy.-Calle 69B'!G512</f>
        <v>1</v>
      </c>
      <c r="E78" s="33">
        <f>'AFORO-Boy.-Calle 69B'!H512</f>
        <v>0</v>
      </c>
      <c r="F78" s="33">
        <f>'AFORO-Boy.-Calle 69B'!I512</f>
        <v>0</v>
      </c>
      <c r="G78" s="33">
        <f>'AFORO-Boy.-Calle 69B'!J512</f>
        <v>3</v>
      </c>
      <c r="Z78" s="39"/>
      <c r="AA78" s="39"/>
      <c r="AB78" s="39"/>
      <c r="AC78" s="39"/>
      <c r="AD78" s="39"/>
      <c r="AE78" s="39"/>
      <c r="AF78" s="39"/>
    </row>
    <row r="79" spans="1:32" x14ac:dyDescent="0.25">
      <c r="A79" s="32">
        <f>'AFORO-Boy.-Calle 69B'!C513</f>
        <v>900</v>
      </c>
      <c r="B79" s="32">
        <f>'AFORO-Boy.-Calle 69B'!D513</f>
        <v>915</v>
      </c>
      <c r="C79" s="33">
        <f>'AFORO-Boy.-Calle 69B'!F513</f>
        <v>7</v>
      </c>
      <c r="D79" s="33">
        <f>'AFORO-Boy.-Calle 69B'!G513</f>
        <v>0</v>
      </c>
      <c r="E79" s="33">
        <f>'AFORO-Boy.-Calle 69B'!H513</f>
        <v>0</v>
      </c>
      <c r="F79" s="33">
        <f>'AFORO-Boy.-Calle 69B'!I513</f>
        <v>0</v>
      </c>
      <c r="G79" s="33">
        <f>'AFORO-Boy.-Calle 69B'!J513</f>
        <v>1</v>
      </c>
      <c r="Z79" s="39"/>
      <c r="AA79" s="39"/>
      <c r="AB79" s="39"/>
      <c r="AC79" s="39"/>
      <c r="AD79" s="39"/>
      <c r="AE79" s="39"/>
      <c r="AF79" s="39"/>
    </row>
    <row r="80" spans="1:32" x14ac:dyDescent="0.25">
      <c r="A80" s="32">
        <f>'AFORO-Boy.-Calle 69B'!C514</f>
        <v>915</v>
      </c>
      <c r="B80" s="32">
        <f>'AFORO-Boy.-Calle 69B'!D514</f>
        <v>930</v>
      </c>
      <c r="C80" s="33">
        <f>'AFORO-Boy.-Calle 69B'!F514</f>
        <v>7</v>
      </c>
      <c r="D80" s="33">
        <f>'AFORO-Boy.-Calle 69B'!G514</f>
        <v>2</v>
      </c>
      <c r="E80" s="33">
        <f>'AFORO-Boy.-Calle 69B'!H514</f>
        <v>0</v>
      </c>
      <c r="F80" s="33">
        <f>'AFORO-Boy.-Calle 69B'!I514</f>
        <v>0</v>
      </c>
      <c r="G80" s="33">
        <f>'AFORO-Boy.-Calle 69B'!J514</f>
        <v>1</v>
      </c>
      <c r="Z80" s="39"/>
      <c r="AA80" s="39"/>
      <c r="AB80" s="39"/>
      <c r="AC80" s="39"/>
      <c r="AD80" s="39"/>
      <c r="AE80" s="39"/>
      <c r="AF80" s="39"/>
    </row>
    <row r="81" spans="1:32" x14ac:dyDescent="0.25">
      <c r="A81" s="32">
        <f>'AFORO-Boy.-Calle 69B'!C515</f>
        <v>930</v>
      </c>
      <c r="B81" s="32">
        <f>'AFORO-Boy.-Calle 69B'!D515</f>
        <v>945</v>
      </c>
      <c r="C81" s="33">
        <f>'AFORO-Boy.-Calle 69B'!F515</f>
        <v>7</v>
      </c>
      <c r="D81" s="33">
        <f>'AFORO-Boy.-Calle 69B'!G515</f>
        <v>0</v>
      </c>
      <c r="E81" s="33">
        <f>'AFORO-Boy.-Calle 69B'!H515</f>
        <v>0</v>
      </c>
      <c r="F81" s="33">
        <f>'AFORO-Boy.-Calle 69B'!I515</f>
        <v>0</v>
      </c>
      <c r="G81" s="33">
        <f>'AFORO-Boy.-Calle 69B'!J515</f>
        <v>2</v>
      </c>
      <c r="Z81" s="39"/>
      <c r="AA81" s="39"/>
      <c r="AB81" s="39"/>
      <c r="AC81" s="39"/>
      <c r="AD81" s="39"/>
      <c r="AE81" s="39"/>
      <c r="AF81" s="39"/>
    </row>
    <row r="82" spans="1:32" x14ac:dyDescent="0.25">
      <c r="A82" s="32">
        <f>'AFORO-Boy.-Calle 69B'!C516</f>
        <v>945</v>
      </c>
      <c r="B82" s="32">
        <f>'AFORO-Boy.-Calle 69B'!D516</f>
        <v>1000</v>
      </c>
      <c r="C82" s="33">
        <f>'AFORO-Boy.-Calle 69B'!F516</f>
        <v>7</v>
      </c>
      <c r="D82" s="33">
        <f>'AFORO-Boy.-Calle 69B'!G516</f>
        <v>0</v>
      </c>
      <c r="E82" s="33">
        <f>'AFORO-Boy.-Calle 69B'!H516</f>
        <v>0</v>
      </c>
      <c r="F82" s="33">
        <f>'AFORO-Boy.-Calle 69B'!I516</f>
        <v>0</v>
      </c>
      <c r="G82" s="33">
        <f>'AFORO-Boy.-Calle 69B'!J516</f>
        <v>1</v>
      </c>
      <c r="Z82" s="39"/>
      <c r="AA82" s="39"/>
      <c r="AB82" s="39"/>
      <c r="AC82" s="39"/>
      <c r="AD82" s="39"/>
      <c r="AE82" s="39"/>
      <c r="AF82" s="39"/>
    </row>
    <row r="83" spans="1:32" x14ac:dyDescent="0.25">
      <c r="A83" s="32">
        <f>'AFORO-Boy.-Calle 69B'!C517</f>
        <v>1000</v>
      </c>
      <c r="B83" s="32">
        <f>'AFORO-Boy.-Calle 69B'!D517</f>
        <v>1015</v>
      </c>
      <c r="C83" s="33">
        <f>'AFORO-Boy.-Calle 69B'!F517</f>
        <v>7</v>
      </c>
      <c r="D83" s="33">
        <f>'AFORO-Boy.-Calle 69B'!G517</f>
        <v>1</v>
      </c>
      <c r="E83" s="33">
        <f>'AFORO-Boy.-Calle 69B'!H517</f>
        <v>0</v>
      </c>
      <c r="F83" s="33">
        <f>'AFORO-Boy.-Calle 69B'!I517</f>
        <v>1</v>
      </c>
      <c r="G83" s="33">
        <f>'AFORO-Boy.-Calle 69B'!J517</f>
        <v>1</v>
      </c>
      <c r="Z83" s="39"/>
      <c r="AA83" s="39"/>
      <c r="AB83" s="39"/>
      <c r="AC83" s="39"/>
      <c r="AD83" s="39"/>
      <c r="AE83" s="39"/>
      <c r="AF83" s="39"/>
    </row>
    <row r="84" spans="1:32" x14ac:dyDescent="0.25">
      <c r="A84" s="32">
        <f>'AFORO-Boy.-Calle 69B'!C518</f>
        <v>1015</v>
      </c>
      <c r="B84" s="32">
        <f>'AFORO-Boy.-Calle 69B'!D518</f>
        <v>1030</v>
      </c>
      <c r="C84" s="33">
        <f>'AFORO-Boy.-Calle 69B'!F518</f>
        <v>7</v>
      </c>
      <c r="D84" s="33">
        <f>'AFORO-Boy.-Calle 69B'!G518</f>
        <v>1</v>
      </c>
      <c r="E84" s="33">
        <f>'AFORO-Boy.-Calle 69B'!H518</f>
        <v>0</v>
      </c>
      <c r="F84" s="33">
        <f>'AFORO-Boy.-Calle 69B'!I518</f>
        <v>1</v>
      </c>
      <c r="G84" s="33">
        <f>'AFORO-Boy.-Calle 69B'!J518</f>
        <v>1</v>
      </c>
      <c r="Z84" s="39"/>
      <c r="AA84" s="39"/>
      <c r="AB84" s="39"/>
      <c r="AC84" s="39"/>
      <c r="AD84" s="39"/>
      <c r="AE84" s="39"/>
      <c r="AF84" s="39"/>
    </row>
    <row r="85" spans="1:32" x14ac:dyDescent="0.25">
      <c r="A85" s="32">
        <f>'AFORO-Boy.-Calle 69B'!C519</f>
        <v>1030</v>
      </c>
      <c r="B85" s="32">
        <f>'AFORO-Boy.-Calle 69B'!D519</f>
        <v>1045</v>
      </c>
      <c r="C85" s="33">
        <f>'AFORO-Boy.-Calle 69B'!F519</f>
        <v>7</v>
      </c>
      <c r="D85" s="33">
        <f>'AFORO-Boy.-Calle 69B'!G519</f>
        <v>3</v>
      </c>
      <c r="E85" s="33">
        <f>'AFORO-Boy.-Calle 69B'!H519</f>
        <v>0</v>
      </c>
      <c r="F85" s="33">
        <f>'AFORO-Boy.-Calle 69B'!I519</f>
        <v>3</v>
      </c>
      <c r="G85" s="33">
        <f>'AFORO-Boy.-Calle 69B'!J519</f>
        <v>2</v>
      </c>
      <c r="Z85" s="39"/>
      <c r="AA85" s="39"/>
      <c r="AB85" s="39"/>
      <c r="AC85" s="39"/>
      <c r="AD85" s="39"/>
      <c r="AE85" s="39"/>
      <c r="AF85" s="39"/>
    </row>
    <row r="86" spans="1:32" x14ac:dyDescent="0.25">
      <c r="A86" s="32">
        <f>'AFORO-Boy.-Calle 69B'!C520</f>
        <v>1045</v>
      </c>
      <c r="B86" s="32">
        <f>'AFORO-Boy.-Calle 69B'!D520</f>
        <v>1100</v>
      </c>
      <c r="C86" s="33">
        <f>'AFORO-Boy.-Calle 69B'!F520</f>
        <v>7</v>
      </c>
      <c r="D86" s="33">
        <f>'AFORO-Boy.-Calle 69B'!G520</f>
        <v>3</v>
      </c>
      <c r="E86" s="33">
        <f>'AFORO-Boy.-Calle 69B'!H520</f>
        <v>0</v>
      </c>
      <c r="F86" s="33">
        <f>'AFORO-Boy.-Calle 69B'!I520</f>
        <v>1</v>
      </c>
      <c r="G86" s="33">
        <f>'AFORO-Boy.-Calle 69B'!J520</f>
        <v>1</v>
      </c>
      <c r="Z86" s="39"/>
      <c r="AA86" s="39"/>
      <c r="AB86" s="39"/>
      <c r="AC86" s="39"/>
      <c r="AD86" s="39"/>
      <c r="AE86" s="39"/>
      <c r="AF86" s="39"/>
    </row>
    <row r="87" spans="1:32" x14ac:dyDescent="0.25">
      <c r="A87" s="32">
        <f>'AFORO-Boy.-Calle 69B'!C521</f>
        <v>1100</v>
      </c>
      <c r="B87" s="32">
        <f>'AFORO-Boy.-Calle 69B'!D521</f>
        <v>1115</v>
      </c>
      <c r="C87" s="33">
        <f>'AFORO-Boy.-Calle 69B'!F521</f>
        <v>7</v>
      </c>
      <c r="D87" s="33">
        <f>'AFORO-Boy.-Calle 69B'!G521</f>
        <v>3</v>
      </c>
      <c r="E87" s="33">
        <f>'AFORO-Boy.-Calle 69B'!H521</f>
        <v>0</v>
      </c>
      <c r="F87" s="33">
        <f>'AFORO-Boy.-Calle 69B'!I521</f>
        <v>1</v>
      </c>
      <c r="G87" s="33">
        <f>'AFORO-Boy.-Calle 69B'!J521</f>
        <v>1</v>
      </c>
      <c r="Z87" s="39"/>
      <c r="AA87" s="39"/>
      <c r="AB87" s="39"/>
      <c r="AC87" s="39"/>
      <c r="AD87" s="39"/>
      <c r="AE87" s="39"/>
      <c r="AF87" s="39"/>
    </row>
    <row r="88" spans="1:32" x14ac:dyDescent="0.25">
      <c r="A88" s="32">
        <f>'AFORO-Boy.-Calle 69B'!C522</f>
        <v>1115</v>
      </c>
      <c r="B88" s="32">
        <f>'AFORO-Boy.-Calle 69B'!D522</f>
        <v>1130</v>
      </c>
      <c r="C88" s="33">
        <f>'AFORO-Boy.-Calle 69B'!F522</f>
        <v>7</v>
      </c>
      <c r="D88" s="33">
        <f>'AFORO-Boy.-Calle 69B'!G522</f>
        <v>1</v>
      </c>
      <c r="E88" s="33">
        <f>'AFORO-Boy.-Calle 69B'!H522</f>
        <v>0</v>
      </c>
      <c r="F88" s="33">
        <f>'AFORO-Boy.-Calle 69B'!I522</f>
        <v>0</v>
      </c>
      <c r="G88" s="33">
        <f>'AFORO-Boy.-Calle 69B'!J522</f>
        <v>2</v>
      </c>
      <c r="Z88" s="39"/>
      <c r="AA88" s="39"/>
      <c r="AB88" s="39"/>
      <c r="AC88" s="39"/>
      <c r="AD88" s="39"/>
      <c r="AE88" s="39"/>
      <c r="AF88" s="39"/>
    </row>
    <row r="89" spans="1:32" x14ac:dyDescent="0.25">
      <c r="A89" s="32">
        <f>'AFORO-Boy.-Calle 69B'!C523</f>
        <v>1130</v>
      </c>
      <c r="B89" s="32">
        <f>'AFORO-Boy.-Calle 69B'!D523</f>
        <v>1145</v>
      </c>
      <c r="C89" s="33">
        <f>'AFORO-Boy.-Calle 69B'!F523</f>
        <v>7</v>
      </c>
      <c r="D89" s="33">
        <f>'AFORO-Boy.-Calle 69B'!G523</f>
        <v>8</v>
      </c>
      <c r="E89" s="33">
        <f>'AFORO-Boy.-Calle 69B'!H523</f>
        <v>0</v>
      </c>
      <c r="F89" s="33">
        <f>'AFORO-Boy.-Calle 69B'!I523</f>
        <v>0</v>
      </c>
      <c r="G89" s="33">
        <f>'AFORO-Boy.-Calle 69B'!J523</f>
        <v>1</v>
      </c>
      <c r="Z89" s="39"/>
      <c r="AA89" s="39"/>
      <c r="AB89" s="39"/>
      <c r="AC89" s="39"/>
      <c r="AD89" s="39"/>
      <c r="AE89" s="39"/>
      <c r="AF89" s="39"/>
    </row>
    <row r="90" spans="1:32" x14ac:dyDescent="0.25">
      <c r="A90" s="32">
        <f>'AFORO-Boy.-Calle 69B'!C524</f>
        <v>1145</v>
      </c>
      <c r="B90" s="32">
        <f>'AFORO-Boy.-Calle 69B'!D524</f>
        <v>1200</v>
      </c>
      <c r="C90" s="33">
        <f>'AFORO-Boy.-Calle 69B'!F524</f>
        <v>7</v>
      </c>
      <c r="D90" s="33">
        <f>'AFORO-Boy.-Calle 69B'!G524</f>
        <v>2</v>
      </c>
      <c r="E90" s="33">
        <f>'AFORO-Boy.-Calle 69B'!H524</f>
        <v>0</v>
      </c>
      <c r="F90" s="33">
        <f>'AFORO-Boy.-Calle 69B'!I524</f>
        <v>0</v>
      </c>
      <c r="G90" s="33">
        <f>'AFORO-Boy.-Calle 69B'!J524</f>
        <v>3</v>
      </c>
      <c r="Z90" s="39"/>
      <c r="AA90" s="39"/>
      <c r="AB90" s="39"/>
      <c r="AC90" s="39"/>
      <c r="AD90" s="39"/>
      <c r="AE90" s="39"/>
      <c r="AF90" s="39"/>
    </row>
    <row r="91" spans="1:32" x14ac:dyDescent="0.25">
      <c r="A91" s="32">
        <f>'AFORO-Boy.-Calle 69B'!C525</f>
        <v>1200</v>
      </c>
      <c r="B91" s="32">
        <f>'AFORO-Boy.-Calle 69B'!D525</f>
        <v>1215</v>
      </c>
      <c r="C91" s="33">
        <f>'AFORO-Boy.-Calle 69B'!F525</f>
        <v>7</v>
      </c>
      <c r="D91" s="33">
        <f>'AFORO-Boy.-Calle 69B'!G525</f>
        <v>3</v>
      </c>
      <c r="E91" s="33">
        <f>'AFORO-Boy.-Calle 69B'!H525</f>
        <v>0</v>
      </c>
      <c r="F91" s="33">
        <f>'AFORO-Boy.-Calle 69B'!I525</f>
        <v>1</v>
      </c>
      <c r="G91" s="33">
        <f>'AFORO-Boy.-Calle 69B'!J525</f>
        <v>1</v>
      </c>
      <c r="Z91" s="39"/>
      <c r="AA91" s="39"/>
      <c r="AB91" s="39"/>
      <c r="AC91" s="39"/>
      <c r="AD91" s="39"/>
      <c r="AE91" s="39"/>
      <c r="AF91" s="39"/>
    </row>
    <row r="92" spans="1:32" x14ac:dyDescent="0.25">
      <c r="A92" s="32">
        <f>'AFORO-Boy.-Calle 69B'!C526</f>
        <v>1215</v>
      </c>
      <c r="B92" s="32">
        <f>'AFORO-Boy.-Calle 69B'!D526</f>
        <v>1230</v>
      </c>
      <c r="C92" s="33">
        <f>'AFORO-Boy.-Calle 69B'!F526</f>
        <v>7</v>
      </c>
      <c r="D92" s="33">
        <f>'AFORO-Boy.-Calle 69B'!G526</f>
        <v>2</v>
      </c>
      <c r="E92" s="33">
        <f>'AFORO-Boy.-Calle 69B'!H526</f>
        <v>0</v>
      </c>
      <c r="F92" s="33">
        <f>'AFORO-Boy.-Calle 69B'!I526</f>
        <v>0</v>
      </c>
      <c r="G92" s="33">
        <f>'AFORO-Boy.-Calle 69B'!J526</f>
        <v>1</v>
      </c>
      <c r="Z92" s="39"/>
      <c r="AA92" s="39"/>
      <c r="AB92" s="39"/>
      <c r="AC92" s="39"/>
      <c r="AD92" s="39"/>
      <c r="AE92" s="39"/>
      <c r="AF92" s="39"/>
    </row>
    <row r="93" spans="1:32" x14ac:dyDescent="0.25">
      <c r="A93" s="32">
        <f>'AFORO-Boy.-Calle 69B'!C527</f>
        <v>1230</v>
      </c>
      <c r="B93" s="32">
        <f>'AFORO-Boy.-Calle 69B'!D527</f>
        <v>1245</v>
      </c>
      <c r="C93" s="33">
        <f>'AFORO-Boy.-Calle 69B'!F527</f>
        <v>7</v>
      </c>
      <c r="D93" s="33">
        <f>'AFORO-Boy.-Calle 69B'!G527</f>
        <v>6</v>
      </c>
      <c r="E93" s="33">
        <f>'AFORO-Boy.-Calle 69B'!H527</f>
        <v>0</v>
      </c>
      <c r="F93" s="33">
        <f>'AFORO-Boy.-Calle 69B'!I527</f>
        <v>1</v>
      </c>
      <c r="G93" s="33">
        <f>'AFORO-Boy.-Calle 69B'!J527</f>
        <v>1</v>
      </c>
      <c r="Z93" s="39"/>
      <c r="AA93" s="39"/>
      <c r="AB93" s="39"/>
      <c r="AC93" s="39"/>
      <c r="AD93" s="39"/>
      <c r="AE93" s="39"/>
      <c r="AF93" s="39"/>
    </row>
    <row r="94" spans="1:32" x14ac:dyDescent="0.25">
      <c r="A94" s="32">
        <f>'AFORO-Boy.-Calle 69B'!C528</f>
        <v>1245</v>
      </c>
      <c r="B94" s="32">
        <f>'AFORO-Boy.-Calle 69B'!D528</f>
        <v>1300</v>
      </c>
      <c r="C94" s="33">
        <f>'AFORO-Boy.-Calle 69B'!F528</f>
        <v>7</v>
      </c>
      <c r="D94" s="33">
        <f>'AFORO-Boy.-Calle 69B'!G528</f>
        <v>2</v>
      </c>
      <c r="E94" s="33">
        <f>'AFORO-Boy.-Calle 69B'!H528</f>
        <v>0</v>
      </c>
      <c r="F94" s="33">
        <f>'AFORO-Boy.-Calle 69B'!I528</f>
        <v>0</v>
      </c>
      <c r="G94" s="33">
        <f>'AFORO-Boy.-Calle 69B'!J528</f>
        <v>1</v>
      </c>
      <c r="Z94" s="39"/>
      <c r="AA94" s="39"/>
      <c r="AB94" s="39"/>
      <c r="AC94" s="39"/>
      <c r="AD94" s="39"/>
      <c r="AE94" s="39"/>
      <c r="AF94" s="39"/>
    </row>
    <row r="95" spans="1:32" x14ac:dyDescent="0.25">
      <c r="A95" s="32">
        <f>'AFORO-Boy.-Calle 69B'!C529</f>
        <v>1300</v>
      </c>
      <c r="B95" s="32">
        <f>'AFORO-Boy.-Calle 69B'!D529</f>
        <v>1315</v>
      </c>
      <c r="C95" s="33">
        <f>'AFORO-Boy.-Calle 69B'!F529</f>
        <v>7</v>
      </c>
      <c r="D95" s="33">
        <f>'AFORO-Boy.-Calle 69B'!G529</f>
        <v>1</v>
      </c>
      <c r="E95" s="33">
        <f>'AFORO-Boy.-Calle 69B'!H529</f>
        <v>0</v>
      </c>
      <c r="F95" s="33">
        <f>'AFORO-Boy.-Calle 69B'!I529</f>
        <v>0</v>
      </c>
      <c r="G95" s="33">
        <f>'AFORO-Boy.-Calle 69B'!J529</f>
        <v>2</v>
      </c>
      <c r="Z95" s="39"/>
      <c r="AA95" s="39"/>
      <c r="AB95" s="39"/>
      <c r="AC95" s="39"/>
      <c r="AD95" s="39"/>
      <c r="AE95" s="39"/>
      <c r="AF95" s="39"/>
    </row>
    <row r="96" spans="1:32" x14ac:dyDescent="0.25">
      <c r="A96" s="32">
        <f>'AFORO-Boy.-Calle 69B'!C530</f>
        <v>1315</v>
      </c>
      <c r="B96" s="32">
        <f>'AFORO-Boy.-Calle 69B'!D530</f>
        <v>1330</v>
      </c>
      <c r="C96" s="33">
        <f>'AFORO-Boy.-Calle 69B'!F530</f>
        <v>7</v>
      </c>
      <c r="D96" s="33">
        <f>'AFORO-Boy.-Calle 69B'!G530</f>
        <v>2</v>
      </c>
      <c r="E96" s="33">
        <f>'AFORO-Boy.-Calle 69B'!H530</f>
        <v>0</v>
      </c>
      <c r="F96" s="33">
        <f>'AFORO-Boy.-Calle 69B'!I530</f>
        <v>0</v>
      </c>
      <c r="G96" s="33">
        <f>'AFORO-Boy.-Calle 69B'!J530</f>
        <v>6</v>
      </c>
      <c r="Z96" s="39"/>
      <c r="AA96" s="39"/>
      <c r="AB96" s="39"/>
      <c r="AC96" s="39"/>
      <c r="AD96" s="39"/>
      <c r="AE96" s="39"/>
      <c r="AF96" s="39"/>
    </row>
    <row r="97" spans="1:32" x14ac:dyDescent="0.25">
      <c r="A97" s="32">
        <f>'AFORO-Boy.-Calle 69B'!C531</f>
        <v>1330</v>
      </c>
      <c r="B97" s="32">
        <f>'AFORO-Boy.-Calle 69B'!D531</f>
        <v>1345</v>
      </c>
      <c r="C97" s="33">
        <f>'AFORO-Boy.-Calle 69B'!F531</f>
        <v>7</v>
      </c>
      <c r="D97" s="33">
        <f>'AFORO-Boy.-Calle 69B'!G531</f>
        <v>2</v>
      </c>
      <c r="E97" s="33">
        <f>'AFORO-Boy.-Calle 69B'!H531</f>
        <v>0</v>
      </c>
      <c r="F97" s="33">
        <f>'AFORO-Boy.-Calle 69B'!I531</f>
        <v>0</v>
      </c>
      <c r="G97" s="33">
        <f>'AFORO-Boy.-Calle 69B'!J531</f>
        <v>2</v>
      </c>
      <c r="Z97" s="39"/>
      <c r="AA97" s="39"/>
      <c r="AB97" s="39"/>
      <c r="AC97" s="39"/>
      <c r="AD97" s="39"/>
      <c r="AE97" s="39"/>
      <c r="AF97" s="39"/>
    </row>
    <row r="98" spans="1:32" x14ac:dyDescent="0.25">
      <c r="A98" s="32">
        <f>'AFORO-Boy.-Calle 69B'!C532</f>
        <v>1345</v>
      </c>
      <c r="B98" s="32">
        <f>'AFORO-Boy.-Calle 69B'!D532</f>
        <v>1400</v>
      </c>
      <c r="C98" s="33">
        <f>'AFORO-Boy.-Calle 69B'!F532</f>
        <v>7</v>
      </c>
      <c r="D98" s="33">
        <f>'AFORO-Boy.-Calle 69B'!G532</f>
        <v>5</v>
      </c>
      <c r="E98" s="33">
        <f>'AFORO-Boy.-Calle 69B'!H532</f>
        <v>0</v>
      </c>
      <c r="F98" s="33">
        <f>'AFORO-Boy.-Calle 69B'!I532</f>
        <v>0</v>
      </c>
      <c r="G98" s="33">
        <f>'AFORO-Boy.-Calle 69B'!J532</f>
        <v>5</v>
      </c>
      <c r="Z98" s="39"/>
      <c r="AA98" s="39"/>
      <c r="AB98" s="39"/>
      <c r="AC98" s="39"/>
      <c r="AD98" s="39"/>
      <c r="AE98" s="39"/>
      <c r="AF98" s="39"/>
    </row>
    <row r="99" spans="1:32" x14ac:dyDescent="0.25">
      <c r="A99" s="32">
        <f>'AFORO-Boy.-Calle 69B'!C533</f>
        <v>1400</v>
      </c>
      <c r="B99" s="32">
        <f>'AFORO-Boy.-Calle 69B'!D533</f>
        <v>1415</v>
      </c>
      <c r="C99" s="33">
        <f>'AFORO-Boy.-Calle 69B'!F533</f>
        <v>7</v>
      </c>
      <c r="D99" s="33">
        <f>'AFORO-Boy.-Calle 69B'!G533</f>
        <v>1</v>
      </c>
      <c r="E99" s="33">
        <f>'AFORO-Boy.-Calle 69B'!H533</f>
        <v>0</v>
      </c>
      <c r="F99" s="33">
        <f>'AFORO-Boy.-Calle 69B'!I533</f>
        <v>0</v>
      </c>
      <c r="G99" s="33">
        <f>'AFORO-Boy.-Calle 69B'!J533</f>
        <v>1</v>
      </c>
      <c r="Z99" s="39"/>
      <c r="AA99" s="39"/>
      <c r="AB99" s="39"/>
      <c r="AC99" s="39"/>
      <c r="AD99" s="39"/>
      <c r="AE99" s="39"/>
      <c r="AF99" s="39"/>
    </row>
    <row r="100" spans="1:32" x14ac:dyDescent="0.25">
      <c r="A100" s="32">
        <f>'AFORO-Boy.-Calle 69B'!C534</f>
        <v>1415</v>
      </c>
      <c r="B100" s="32">
        <f>'AFORO-Boy.-Calle 69B'!D534</f>
        <v>1430</v>
      </c>
      <c r="C100" s="33">
        <f>'AFORO-Boy.-Calle 69B'!F534</f>
        <v>7</v>
      </c>
      <c r="D100" s="33">
        <f>'AFORO-Boy.-Calle 69B'!G534</f>
        <v>4</v>
      </c>
      <c r="E100" s="33">
        <f>'AFORO-Boy.-Calle 69B'!H534</f>
        <v>0</v>
      </c>
      <c r="F100" s="33">
        <f>'AFORO-Boy.-Calle 69B'!I534</f>
        <v>0</v>
      </c>
      <c r="G100" s="33">
        <f>'AFORO-Boy.-Calle 69B'!J534</f>
        <v>1</v>
      </c>
      <c r="Z100" s="39"/>
      <c r="AA100" s="39"/>
      <c r="AB100" s="39"/>
      <c r="AC100" s="39"/>
      <c r="AD100" s="39"/>
      <c r="AE100" s="39"/>
      <c r="AF100" s="39"/>
    </row>
    <row r="101" spans="1:32" x14ac:dyDescent="0.25">
      <c r="A101" s="32">
        <f>'AFORO-Boy.-Calle 69B'!C535</f>
        <v>1430</v>
      </c>
      <c r="B101" s="32">
        <f>'AFORO-Boy.-Calle 69B'!D535</f>
        <v>1445</v>
      </c>
      <c r="C101" s="33">
        <f>'AFORO-Boy.-Calle 69B'!F535</f>
        <v>7</v>
      </c>
      <c r="D101" s="33">
        <f>'AFORO-Boy.-Calle 69B'!G535</f>
        <v>4</v>
      </c>
      <c r="E101" s="33">
        <f>'AFORO-Boy.-Calle 69B'!H535</f>
        <v>0</v>
      </c>
      <c r="F101" s="33">
        <f>'AFORO-Boy.-Calle 69B'!I535</f>
        <v>0</v>
      </c>
      <c r="G101" s="33">
        <f>'AFORO-Boy.-Calle 69B'!J535</f>
        <v>4</v>
      </c>
      <c r="Z101" s="39"/>
      <c r="AA101" s="39"/>
      <c r="AB101" s="39"/>
      <c r="AC101" s="39"/>
      <c r="AD101" s="39"/>
      <c r="AE101" s="39"/>
      <c r="AF101" s="39"/>
    </row>
    <row r="102" spans="1:32" x14ac:dyDescent="0.25">
      <c r="A102" s="32">
        <f>'AFORO-Boy.-Calle 69B'!C536</f>
        <v>1445</v>
      </c>
      <c r="B102" s="32">
        <f>'AFORO-Boy.-Calle 69B'!D536</f>
        <v>1500</v>
      </c>
      <c r="C102" s="33">
        <f>'AFORO-Boy.-Calle 69B'!F536</f>
        <v>7</v>
      </c>
      <c r="D102" s="33">
        <f>'AFORO-Boy.-Calle 69B'!G536</f>
        <v>12</v>
      </c>
      <c r="E102" s="33">
        <f>'AFORO-Boy.-Calle 69B'!H536</f>
        <v>1</v>
      </c>
      <c r="F102" s="33">
        <f>'AFORO-Boy.-Calle 69B'!I536</f>
        <v>0</v>
      </c>
      <c r="G102" s="33">
        <f>'AFORO-Boy.-Calle 69B'!J536</f>
        <v>3</v>
      </c>
      <c r="Z102" s="39"/>
      <c r="AA102" s="39"/>
      <c r="AB102" s="39"/>
      <c r="AC102" s="39"/>
      <c r="AD102" s="39"/>
      <c r="AE102" s="39"/>
      <c r="AF102" s="39"/>
    </row>
    <row r="103" spans="1:32" x14ac:dyDescent="0.25">
      <c r="A103" s="32">
        <f>'AFORO-Boy.-Calle 69B'!C537</f>
        <v>1500</v>
      </c>
      <c r="B103" s="32">
        <f>'AFORO-Boy.-Calle 69B'!D537</f>
        <v>1515</v>
      </c>
      <c r="C103" s="33">
        <f>'AFORO-Boy.-Calle 69B'!F537</f>
        <v>7</v>
      </c>
      <c r="D103" s="33">
        <f>'AFORO-Boy.-Calle 69B'!G537</f>
        <v>1</v>
      </c>
      <c r="E103" s="33">
        <f>'AFORO-Boy.-Calle 69B'!H537</f>
        <v>1</v>
      </c>
      <c r="F103" s="33">
        <f>'AFORO-Boy.-Calle 69B'!I537</f>
        <v>0</v>
      </c>
      <c r="G103" s="33">
        <f>'AFORO-Boy.-Calle 69B'!J537</f>
        <v>2</v>
      </c>
      <c r="Z103" s="39"/>
      <c r="AA103" s="39"/>
      <c r="AB103" s="39"/>
      <c r="AC103" s="39"/>
      <c r="AD103" s="39"/>
      <c r="AE103" s="39"/>
      <c r="AF103" s="39"/>
    </row>
    <row r="104" spans="1:32" x14ac:dyDescent="0.25">
      <c r="A104" s="32">
        <f>'AFORO-Boy.-Calle 69B'!C538</f>
        <v>1515</v>
      </c>
      <c r="B104" s="32">
        <f>'AFORO-Boy.-Calle 69B'!D538</f>
        <v>1530</v>
      </c>
      <c r="C104" s="33">
        <f>'AFORO-Boy.-Calle 69B'!F538</f>
        <v>7</v>
      </c>
      <c r="D104" s="33">
        <f>'AFORO-Boy.-Calle 69B'!G538</f>
        <v>3</v>
      </c>
      <c r="E104" s="33">
        <f>'AFORO-Boy.-Calle 69B'!H538</f>
        <v>1</v>
      </c>
      <c r="F104" s="33">
        <f>'AFORO-Boy.-Calle 69B'!I538</f>
        <v>0</v>
      </c>
      <c r="G104" s="33">
        <f>'AFORO-Boy.-Calle 69B'!J538</f>
        <v>2</v>
      </c>
      <c r="Z104" s="39"/>
      <c r="AA104" s="39"/>
      <c r="AB104" s="39"/>
      <c r="AC104" s="39"/>
      <c r="AD104" s="39"/>
      <c r="AE104" s="39"/>
      <c r="AF104" s="39"/>
    </row>
    <row r="105" spans="1:32" x14ac:dyDescent="0.25">
      <c r="A105" s="32">
        <f>'AFORO-Boy.-Calle 69B'!C539</f>
        <v>1530</v>
      </c>
      <c r="B105" s="32">
        <f>'AFORO-Boy.-Calle 69B'!D539</f>
        <v>1545</v>
      </c>
      <c r="C105" s="33">
        <f>'AFORO-Boy.-Calle 69B'!F539</f>
        <v>7</v>
      </c>
      <c r="D105" s="33">
        <f>'AFORO-Boy.-Calle 69B'!G539</f>
        <v>1</v>
      </c>
      <c r="E105" s="33">
        <f>'AFORO-Boy.-Calle 69B'!H539</f>
        <v>2</v>
      </c>
      <c r="F105" s="33">
        <f>'AFORO-Boy.-Calle 69B'!I539</f>
        <v>0</v>
      </c>
      <c r="G105" s="33">
        <f>'AFORO-Boy.-Calle 69B'!J539</f>
        <v>1</v>
      </c>
      <c r="Z105" s="39"/>
      <c r="AA105" s="39"/>
      <c r="AB105" s="39"/>
      <c r="AC105" s="39"/>
      <c r="AD105" s="39"/>
      <c r="AE105" s="39"/>
      <c r="AF105" s="39"/>
    </row>
    <row r="106" spans="1:32" x14ac:dyDescent="0.25">
      <c r="A106" s="32">
        <f>'AFORO-Boy.-Calle 69B'!C540</f>
        <v>1545</v>
      </c>
      <c r="B106" s="32">
        <f>'AFORO-Boy.-Calle 69B'!D540</f>
        <v>1600</v>
      </c>
      <c r="C106" s="33">
        <f>'AFORO-Boy.-Calle 69B'!F540</f>
        <v>7</v>
      </c>
      <c r="D106" s="33">
        <f>'AFORO-Boy.-Calle 69B'!G540</f>
        <v>2</v>
      </c>
      <c r="E106" s="33">
        <f>'AFORO-Boy.-Calle 69B'!H540</f>
        <v>1</v>
      </c>
      <c r="F106" s="33">
        <f>'AFORO-Boy.-Calle 69B'!I540</f>
        <v>0</v>
      </c>
      <c r="G106" s="33">
        <f>'AFORO-Boy.-Calle 69B'!J540</f>
        <v>4</v>
      </c>
      <c r="Z106" s="39"/>
      <c r="AA106" s="39"/>
      <c r="AB106" s="39"/>
      <c r="AC106" s="39"/>
      <c r="AD106" s="39"/>
      <c r="AE106" s="39"/>
      <c r="AF106" s="39"/>
    </row>
    <row r="107" spans="1:32" x14ac:dyDescent="0.25">
      <c r="A107" s="32">
        <f>'AFORO-Boy.-Calle 69B'!C541</f>
        <v>1600</v>
      </c>
      <c r="B107" s="32">
        <f>'AFORO-Boy.-Calle 69B'!D541</f>
        <v>1615</v>
      </c>
      <c r="C107" s="33">
        <f>'AFORO-Boy.-Calle 69B'!F541</f>
        <v>7</v>
      </c>
      <c r="D107" s="33">
        <f>'AFORO-Boy.-Calle 69B'!G541</f>
        <v>6</v>
      </c>
      <c r="E107" s="33">
        <f>'AFORO-Boy.-Calle 69B'!H541</f>
        <v>1</v>
      </c>
      <c r="F107" s="33">
        <f>'AFORO-Boy.-Calle 69B'!I541</f>
        <v>0</v>
      </c>
      <c r="G107" s="33">
        <f>'AFORO-Boy.-Calle 69B'!J541</f>
        <v>1</v>
      </c>
      <c r="Z107" s="39"/>
      <c r="AA107" s="39"/>
      <c r="AB107" s="39"/>
      <c r="AC107" s="39"/>
      <c r="AD107" s="39"/>
      <c r="AE107" s="39"/>
      <c r="AF107" s="39"/>
    </row>
    <row r="108" spans="1:32" x14ac:dyDescent="0.25">
      <c r="A108" s="32">
        <f>'AFORO-Boy.-Calle 69B'!C542</f>
        <v>1615</v>
      </c>
      <c r="B108" s="32">
        <f>'AFORO-Boy.-Calle 69B'!D542</f>
        <v>1630</v>
      </c>
      <c r="C108" s="33">
        <f>'AFORO-Boy.-Calle 69B'!F542</f>
        <v>7</v>
      </c>
      <c r="D108" s="33">
        <f>'AFORO-Boy.-Calle 69B'!G542</f>
        <v>6</v>
      </c>
      <c r="E108" s="33">
        <f>'AFORO-Boy.-Calle 69B'!H542</f>
        <v>2</v>
      </c>
      <c r="F108" s="33">
        <f>'AFORO-Boy.-Calle 69B'!I542</f>
        <v>0</v>
      </c>
      <c r="G108" s="33">
        <f>'AFORO-Boy.-Calle 69B'!J542</f>
        <v>1</v>
      </c>
      <c r="Z108" s="39"/>
      <c r="AA108" s="39"/>
      <c r="AB108" s="39"/>
      <c r="AC108" s="39"/>
      <c r="AD108" s="39"/>
      <c r="AE108" s="39"/>
      <c r="AF108" s="39"/>
    </row>
    <row r="109" spans="1:32" x14ac:dyDescent="0.25">
      <c r="A109" s="32">
        <f>'AFORO-Boy.-Calle 69B'!C543</f>
        <v>1630</v>
      </c>
      <c r="B109" s="32">
        <f>'AFORO-Boy.-Calle 69B'!D543</f>
        <v>1645</v>
      </c>
      <c r="C109" s="33">
        <f>'AFORO-Boy.-Calle 69B'!F543</f>
        <v>7</v>
      </c>
      <c r="D109" s="33">
        <f>'AFORO-Boy.-Calle 69B'!G543</f>
        <v>5</v>
      </c>
      <c r="E109" s="33">
        <f>'AFORO-Boy.-Calle 69B'!H543</f>
        <v>1</v>
      </c>
      <c r="F109" s="33">
        <f>'AFORO-Boy.-Calle 69B'!I543</f>
        <v>0</v>
      </c>
      <c r="G109" s="33">
        <f>'AFORO-Boy.-Calle 69B'!J543</f>
        <v>2</v>
      </c>
      <c r="Z109" s="39"/>
      <c r="AA109" s="39"/>
      <c r="AB109" s="39"/>
      <c r="AC109" s="39"/>
      <c r="AD109" s="39"/>
      <c r="AE109" s="39"/>
      <c r="AF109" s="39"/>
    </row>
    <row r="110" spans="1:32" x14ac:dyDescent="0.25">
      <c r="A110" s="32">
        <f>'AFORO-Boy.-Calle 69B'!C544</f>
        <v>1645</v>
      </c>
      <c r="B110" s="32">
        <f>'AFORO-Boy.-Calle 69B'!D544</f>
        <v>1700</v>
      </c>
      <c r="C110" s="33">
        <f>'AFORO-Boy.-Calle 69B'!F544</f>
        <v>7</v>
      </c>
      <c r="D110" s="33">
        <f>'AFORO-Boy.-Calle 69B'!G544</f>
        <v>3</v>
      </c>
      <c r="E110" s="33">
        <f>'AFORO-Boy.-Calle 69B'!H544</f>
        <v>1</v>
      </c>
      <c r="F110" s="33">
        <f>'AFORO-Boy.-Calle 69B'!I544</f>
        <v>0</v>
      </c>
      <c r="G110" s="33">
        <f>'AFORO-Boy.-Calle 69B'!J544</f>
        <v>5</v>
      </c>
      <c r="Z110" s="39"/>
      <c r="AA110" s="39"/>
      <c r="AB110" s="39"/>
      <c r="AC110" s="39"/>
      <c r="AD110" s="39"/>
      <c r="AE110" s="39"/>
      <c r="AF110" s="39"/>
    </row>
    <row r="111" spans="1:32" x14ac:dyDescent="0.25">
      <c r="A111" s="32">
        <f>'AFORO-Boy.-Calle 69B'!C545</f>
        <v>1700</v>
      </c>
      <c r="B111" s="32">
        <f>'AFORO-Boy.-Calle 69B'!D545</f>
        <v>1715</v>
      </c>
      <c r="C111" s="33">
        <f>'AFORO-Boy.-Calle 69B'!F545</f>
        <v>7</v>
      </c>
      <c r="D111" s="33">
        <f>'AFORO-Boy.-Calle 69B'!G545</f>
        <v>4</v>
      </c>
      <c r="E111" s="33">
        <f>'AFORO-Boy.-Calle 69B'!H545</f>
        <v>1</v>
      </c>
      <c r="F111" s="33">
        <f>'AFORO-Boy.-Calle 69B'!I545</f>
        <v>0</v>
      </c>
      <c r="G111" s="33">
        <f>'AFORO-Boy.-Calle 69B'!J545</f>
        <v>2</v>
      </c>
      <c r="Z111" s="39"/>
      <c r="AA111" s="39"/>
      <c r="AB111" s="39"/>
      <c r="AC111" s="39"/>
      <c r="AD111" s="39"/>
      <c r="AE111" s="39"/>
      <c r="AF111" s="39"/>
    </row>
    <row r="112" spans="1:32" x14ac:dyDescent="0.25">
      <c r="A112" s="32">
        <f>'AFORO-Boy.-Calle 69B'!C546</f>
        <v>1715</v>
      </c>
      <c r="B112" s="32">
        <f>'AFORO-Boy.-Calle 69B'!D546</f>
        <v>1730</v>
      </c>
      <c r="C112" s="33">
        <f>'AFORO-Boy.-Calle 69B'!F546</f>
        <v>7</v>
      </c>
      <c r="D112" s="33">
        <f>'AFORO-Boy.-Calle 69B'!G546</f>
        <v>2</v>
      </c>
      <c r="E112" s="33">
        <f>'AFORO-Boy.-Calle 69B'!H546</f>
        <v>0</v>
      </c>
      <c r="F112" s="33">
        <f>'AFORO-Boy.-Calle 69B'!I546</f>
        <v>0</v>
      </c>
      <c r="G112" s="33">
        <f>'AFORO-Boy.-Calle 69B'!J546</f>
        <v>3</v>
      </c>
      <c r="Z112" s="39"/>
      <c r="AA112" s="39"/>
      <c r="AB112" s="39"/>
      <c r="AC112" s="39"/>
      <c r="AD112" s="39"/>
      <c r="AE112" s="39"/>
      <c r="AF112" s="39"/>
    </row>
    <row r="113" spans="1:32" x14ac:dyDescent="0.25">
      <c r="A113" s="32">
        <f>'AFORO-Boy.-Calle 69B'!C547</f>
        <v>1730</v>
      </c>
      <c r="B113" s="32">
        <f>'AFORO-Boy.-Calle 69B'!D547</f>
        <v>1745</v>
      </c>
      <c r="C113" s="33">
        <f>'AFORO-Boy.-Calle 69B'!F547</f>
        <v>7</v>
      </c>
      <c r="D113" s="33">
        <f>'AFORO-Boy.-Calle 69B'!G547</f>
        <v>3</v>
      </c>
      <c r="E113" s="33">
        <f>'AFORO-Boy.-Calle 69B'!H547</f>
        <v>0</v>
      </c>
      <c r="F113" s="33">
        <f>'AFORO-Boy.-Calle 69B'!I547</f>
        <v>0</v>
      </c>
      <c r="G113" s="33">
        <f>'AFORO-Boy.-Calle 69B'!J547</f>
        <v>1</v>
      </c>
      <c r="Z113" s="39"/>
      <c r="AA113" s="39"/>
      <c r="AB113" s="39"/>
      <c r="AC113" s="39"/>
      <c r="AD113" s="39"/>
      <c r="AE113" s="39"/>
      <c r="AF113" s="39"/>
    </row>
    <row r="114" spans="1:32" x14ac:dyDescent="0.25">
      <c r="A114" s="32">
        <f>'AFORO-Boy.-Calle 69B'!C548</f>
        <v>1745</v>
      </c>
      <c r="B114" s="32">
        <f>'AFORO-Boy.-Calle 69B'!D548</f>
        <v>1800</v>
      </c>
      <c r="C114" s="33">
        <f>'AFORO-Boy.-Calle 69B'!F548</f>
        <v>7</v>
      </c>
      <c r="D114" s="33">
        <f>'AFORO-Boy.-Calle 69B'!G548</f>
        <v>1</v>
      </c>
      <c r="E114" s="33">
        <f>'AFORO-Boy.-Calle 69B'!H548</f>
        <v>0</v>
      </c>
      <c r="F114" s="33">
        <f>'AFORO-Boy.-Calle 69B'!I548</f>
        <v>0</v>
      </c>
      <c r="G114" s="33">
        <f>'AFORO-Boy.-Calle 69B'!J548</f>
        <v>4</v>
      </c>
      <c r="Z114" s="39"/>
      <c r="AA114" s="39"/>
      <c r="AB114" s="39"/>
      <c r="AC114" s="39"/>
      <c r="AD114" s="39"/>
      <c r="AE114" s="39"/>
      <c r="AF114" s="39"/>
    </row>
    <row r="115" spans="1:32" x14ac:dyDescent="0.25">
      <c r="A115" s="32">
        <f>'AFORO-Boy.-Calle 69B'!C549</f>
        <v>1800</v>
      </c>
      <c r="B115" s="32">
        <f>'AFORO-Boy.-Calle 69B'!D549</f>
        <v>1815</v>
      </c>
      <c r="C115" s="33">
        <f>'AFORO-Boy.-Calle 69B'!F549</f>
        <v>7</v>
      </c>
      <c r="D115" s="33">
        <f>'AFORO-Boy.-Calle 69B'!G549</f>
        <v>3</v>
      </c>
      <c r="E115" s="33">
        <f>'AFORO-Boy.-Calle 69B'!H549</f>
        <v>0</v>
      </c>
      <c r="F115" s="33">
        <f>'AFORO-Boy.-Calle 69B'!I549</f>
        <v>0</v>
      </c>
      <c r="G115" s="33">
        <f>'AFORO-Boy.-Calle 69B'!J549</f>
        <v>1</v>
      </c>
      <c r="Z115" s="39"/>
      <c r="AA115" s="39"/>
      <c r="AB115" s="39"/>
      <c r="AC115" s="39"/>
      <c r="AD115" s="39"/>
      <c r="AE115" s="39"/>
      <c r="AF115" s="39"/>
    </row>
    <row r="116" spans="1:32" x14ac:dyDescent="0.25">
      <c r="A116" s="32">
        <f>'AFORO-Boy.-Calle 69B'!C550</f>
        <v>1815</v>
      </c>
      <c r="B116" s="32">
        <f>'AFORO-Boy.-Calle 69B'!D550</f>
        <v>1830</v>
      </c>
      <c r="C116" s="33">
        <f>'AFORO-Boy.-Calle 69B'!F550</f>
        <v>7</v>
      </c>
      <c r="D116" s="33">
        <f>'AFORO-Boy.-Calle 69B'!G550</f>
        <v>1</v>
      </c>
      <c r="E116" s="33">
        <f>'AFORO-Boy.-Calle 69B'!H550</f>
        <v>0</v>
      </c>
      <c r="F116" s="33">
        <f>'AFORO-Boy.-Calle 69B'!I550</f>
        <v>0</v>
      </c>
      <c r="G116" s="33">
        <f>'AFORO-Boy.-Calle 69B'!J550</f>
        <v>3</v>
      </c>
      <c r="Z116" s="39"/>
      <c r="AA116" s="39"/>
      <c r="AB116" s="39"/>
      <c r="AC116" s="39"/>
      <c r="AD116" s="39"/>
      <c r="AE116" s="39"/>
      <c r="AF116" s="39"/>
    </row>
    <row r="117" spans="1:32" x14ac:dyDescent="0.25">
      <c r="A117" s="32">
        <f>'AFORO-Boy.-Calle 69B'!C551</f>
        <v>1830</v>
      </c>
      <c r="B117" s="32">
        <f>'AFORO-Boy.-Calle 69B'!D551</f>
        <v>1845</v>
      </c>
      <c r="C117" s="33">
        <f>'AFORO-Boy.-Calle 69B'!F551</f>
        <v>7</v>
      </c>
      <c r="D117" s="33">
        <f>'AFORO-Boy.-Calle 69B'!G551</f>
        <v>1</v>
      </c>
      <c r="E117" s="33">
        <f>'AFORO-Boy.-Calle 69B'!H551</f>
        <v>0</v>
      </c>
      <c r="F117" s="33">
        <f>'AFORO-Boy.-Calle 69B'!I551</f>
        <v>1</v>
      </c>
      <c r="G117" s="33">
        <f>'AFORO-Boy.-Calle 69B'!J551</f>
        <v>1</v>
      </c>
      <c r="Z117" s="39"/>
      <c r="AA117" s="39"/>
      <c r="AB117" s="39"/>
      <c r="AC117" s="39"/>
      <c r="AD117" s="39"/>
      <c r="AE117" s="39"/>
      <c r="AF117" s="39"/>
    </row>
    <row r="118" spans="1:32" x14ac:dyDescent="0.25">
      <c r="A118" s="32">
        <f>'AFORO-Boy.-Calle 69B'!C552</f>
        <v>1845</v>
      </c>
      <c r="B118" s="32">
        <f>'AFORO-Boy.-Calle 69B'!D552</f>
        <v>1900</v>
      </c>
      <c r="C118" s="33">
        <f>'AFORO-Boy.-Calle 69B'!F552</f>
        <v>7</v>
      </c>
      <c r="D118" s="33">
        <f>'AFORO-Boy.-Calle 69B'!G552</f>
        <v>2</v>
      </c>
      <c r="E118" s="33">
        <f>'AFORO-Boy.-Calle 69B'!H552</f>
        <v>0</v>
      </c>
      <c r="F118" s="33">
        <f>'AFORO-Boy.-Calle 69B'!I552</f>
        <v>0</v>
      </c>
      <c r="G118" s="33">
        <f>'AFORO-Boy.-Calle 69B'!J552</f>
        <v>2</v>
      </c>
      <c r="Z118" s="39"/>
      <c r="AA118" s="39"/>
      <c r="AB118" s="39"/>
      <c r="AC118" s="39"/>
      <c r="AD118" s="39"/>
      <c r="AE118" s="39"/>
      <c r="AF118" s="39"/>
    </row>
    <row r="119" spans="1:32" x14ac:dyDescent="0.25">
      <c r="A119" s="32">
        <f>'AFORO-Boy.-Calle 69B'!C553</f>
        <v>1900</v>
      </c>
      <c r="B119" s="32">
        <f>'AFORO-Boy.-Calle 69B'!D553</f>
        <v>1915</v>
      </c>
      <c r="C119" s="33">
        <f>'AFORO-Boy.-Calle 69B'!F553</f>
        <v>7</v>
      </c>
      <c r="D119" s="33">
        <f>'AFORO-Boy.-Calle 69B'!G553</f>
        <v>5</v>
      </c>
      <c r="E119" s="33">
        <f>'AFORO-Boy.-Calle 69B'!H553</f>
        <v>1</v>
      </c>
      <c r="F119" s="33">
        <f>'AFORO-Boy.-Calle 69B'!I553</f>
        <v>2</v>
      </c>
      <c r="G119" s="33">
        <f>'AFORO-Boy.-Calle 69B'!J553</f>
        <v>3</v>
      </c>
      <c r="Z119" s="39"/>
      <c r="AA119" s="39"/>
      <c r="AB119" s="39"/>
      <c r="AC119" s="39"/>
      <c r="AD119" s="39"/>
      <c r="AE119" s="39"/>
      <c r="AF119" s="39"/>
    </row>
    <row r="120" spans="1:32" x14ac:dyDescent="0.25">
      <c r="A120" s="32">
        <f>'AFORO-Boy.-Calle 69B'!C554</f>
        <v>1915</v>
      </c>
      <c r="B120" s="32">
        <f>'AFORO-Boy.-Calle 69B'!D554</f>
        <v>1930</v>
      </c>
      <c r="C120" s="33">
        <f>'AFORO-Boy.-Calle 69B'!F554</f>
        <v>7</v>
      </c>
      <c r="D120" s="33">
        <f>'AFORO-Boy.-Calle 69B'!G554</f>
        <v>2</v>
      </c>
      <c r="E120" s="33">
        <f>'AFORO-Boy.-Calle 69B'!H554</f>
        <v>0</v>
      </c>
      <c r="F120" s="33">
        <f>'AFORO-Boy.-Calle 69B'!I554</f>
        <v>0</v>
      </c>
      <c r="G120" s="33">
        <f>'AFORO-Boy.-Calle 69B'!J554</f>
        <v>2</v>
      </c>
      <c r="Z120" s="39"/>
      <c r="AA120" s="39"/>
      <c r="AB120" s="39"/>
      <c r="AC120" s="39"/>
      <c r="AD120" s="39"/>
      <c r="AE120" s="39"/>
      <c r="AF120" s="39"/>
    </row>
    <row r="121" spans="1:32" x14ac:dyDescent="0.25">
      <c r="A121" s="32">
        <f>'AFORO-Boy.-Calle 69B'!C555</f>
        <v>1930</v>
      </c>
      <c r="B121" s="32">
        <f>'AFORO-Boy.-Calle 69B'!D555</f>
        <v>1945</v>
      </c>
      <c r="C121" s="33">
        <f>'AFORO-Boy.-Calle 69B'!F555</f>
        <v>7</v>
      </c>
      <c r="D121" s="33">
        <f>'AFORO-Boy.-Calle 69B'!G555</f>
        <v>2</v>
      </c>
      <c r="E121" s="33">
        <f>'AFORO-Boy.-Calle 69B'!H555</f>
        <v>1</v>
      </c>
      <c r="F121" s="33">
        <f>'AFORO-Boy.-Calle 69B'!I555</f>
        <v>1</v>
      </c>
      <c r="G121" s="33">
        <f>'AFORO-Boy.-Calle 69B'!J555</f>
        <v>4</v>
      </c>
      <c r="Z121" s="39"/>
      <c r="AA121" s="39"/>
      <c r="AB121" s="39"/>
      <c r="AC121" s="39"/>
      <c r="AD121" s="39"/>
      <c r="AE121" s="39"/>
      <c r="AF121" s="39"/>
    </row>
    <row r="122" spans="1:32" x14ac:dyDescent="0.25">
      <c r="A122" s="32">
        <f>'AFORO-Boy.-Calle 69B'!C556</f>
        <v>1945</v>
      </c>
      <c r="B122" s="32">
        <f>'AFORO-Boy.-Calle 69B'!D556</f>
        <v>2000</v>
      </c>
      <c r="C122" s="33">
        <f>'AFORO-Boy.-Calle 69B'!F556</f>
        <v>7</v>
      </c>
      <c r="D122" s="33">
        <f>'AFORO-Boy.-Calle 69B'!G556</f>
        <v>1</v>
      </c>
      <c r="E122" s="33">
        <f>'AFORO-Boy.-Calle 69B'!H556</f>
        <v>1</v>
      </c>
      <c r="F122" s="33">
        <f>'AFORO-Boy.-Calle 69B'!I556</f>
        <v>0</v>
      </c>
      <c r="G122" s="33">
        <f>'AFORO-Boy.-Calle 69B'!J556</f>
        <v>1</v>
      </c>
      <c r="Z122" s="39"/>
      <c r="AA122" s="39"/>
      <c r="AB122" s="39"/>
      <c r="AC122" s="39"/>
      <c r="AD122" s="39"/>
      <c r="AE122" s="39"/>
      <c r="AF122" s="39"/>
    </row>
    <row r="123" spans="1:32" x14ac:dyDescent="0.25">
      <c r="A123" s="32">
        <f>'AFORO-Boy.-Calle 69B'!C737</f>
        <v>500</v>
      </c>
      <c r="B123" s="32">
        <f>'AFORO-Boy.-Calle 69B'!D737</f>
        <v>515</v>
      </c>
      <c r="C123" s="33" t="str">
        <f>'AFORO-Boy.-Calle 69B'!F737</f>
        <v>9(3)</v>
      </c>
      <c r="D123" s="33">
        <f>'AFORO-Boy.-Calle 69B'!G737</f>
        <v>0</v>
      </c>
      <c r="E123" s="33">
        <f>'AFORO-Boy.-Calle 69B'!H737</f>
        <v>0</v>
      </c>
      <c r="F123" s="33">
        <f>'AFORO-Boy.-Calle 69B'!I737</f>
        <v>0</v>
      </c>
      <c r="G123" s="33">
        <f>'AFORO-Boy.-Calle 69B'!J737</f>
        <v>0</v>
      </c>
    </row>
    <row r="124" spans="1:32" x14ac:dyDescent="0.25">
      <c r="A124" s="32">
        <f>'AFORO-Boy.-Calle 69B'!C738</f>
        <v>515</v>
      </c>
      <c r="B124" s="32">
        <f>'AFORO-Boy.-Calle 69B'!D738</f>
        <v>530</v>
      </c>
      <c r="C124" s="33" t="str">
        <f>'AFORO-Boy.-Calle 69B'!F738</f>
        <v>9(3)</v>
      </c>
      <c r="D124" s="33">
        <f>'AFORO-Boy.-Calle 69B'!G738</f>
        <v>0</v>
      </c>
      <c r="E124" s="33">
        <f>'AFORO-Boy.-Calle 69B'!H738</f>
        <v>0</v>
      </c>
      <c r="F124" s="33">
        <f>'AFORO-Boy.-Calle 69B'!I738</f>
        <v>0</v>
      </c>
      <c r="G124" s="33">
        <f>'AFORO-Boy.-Calle 69B'!J738</f>
        <v>0</v>
      </c>
    </row>
    <row r="125" spans="1:32" x14ac:dyDescent="0.25">
      <c r="A125" s="32">
        <f>'AFORO-Boy.-Calle 69B'!C739</f>
        <v>530</v>
      </c>
      <c r="B125" s="32">
        <f>'AFORO-Boy.-Calle 69B'!D739</f>
        <v>545</v>
      </c>
      <c r="C125" s="33" t="str">
        <f>'AFORO-Boy.-Calle 69B'!F739</f>
        <v>9(3)</v>
      </c>
      <c r="D125" s="33">
        <f>'AFORO-Boy.-Calle 69B'!G739</f>
        <v>0</v>
      </c>
      <c r="E125" s="33">
        <f>'AFORO-Boy.-Calle 69B'!H739</f>
        <v>0</v>
      </c>
      <c r="F125" s="33">
        <f>'AFORO-Boy.-Calle 69B'!I739</f>
        <v>0</v>
      </c>
      <c r="G125" s="33">
        <f>'AFORO-Boy.-Calle 69B'!J739</f>
        <v>0</v>
      </c>
    </row>
    <row r="126" spans="1:32" x14ac:dyDescent="0.25">
      <c r="A126" s="32">
        <f>'AFORO-Boy.-Calle 69B'!C740</f>
        <v>545</v>
      </c>
      <c r="B126" s="32">
        <f>'AFORO-Boy.-Calle 69B'!D740</f>
        <v>600</v>
      </c>
      <c r="C126" s="33" t="str">
        <f>'AFORO-Boy.-Calle 69B'!F740</f>
        <v>9(3)</v>
      </c>
      <c r="D126" s="33">
        <f>'AFORO-Boy.-Calle 69B'!G740</f>
        <v>0</v>
      </c>
      <c r="E126" s="33">
        <f>'AFORO-Boy.-Calle 69B'!H740</f>
        <v>0</v>
      </c>
      <c r="F126" s="33">
        <f>'AFORO-Boy.-Calle 69B'!I740</f>
        <v>0</v>
      </c>
      <c r="G126" s="33">
        <f>'AFORO-Boy.-Calle 69B'!J740</f>
        <v>0</v>
      </c>
    </row>
    <row r="127" spans="1:32" x14ac:dyDescent="0.25">
      <c r="A127" s="32">
        <f>'AFORO-Boy.-Calle 69B'!C741</f>
        <v>600</v>
      </c>
      <c r="B127" s="32">
        <f>'AFORO-Boy.-Calle 69B'!D741</f>
        <v>615</v>
      </c>
      <c r="C127" s="33" t="str">
        <f>'AFORO-Boy.-Calle 69B'!F741</f>
        <v>9(3)</v>
      </c>
      <c r="D127" s="33">
        <f>'AFORO-Boy.-Calle 69B'!G741</f>
        <v>3</v>
      </c>
      <c r="E127" s="33">
        <f>'AFORO-Boy.-Calle 69B'!H741</f>
        <v>0</v>
      </c>
      <c r="F127" s="33">
        <f>'AFORO-Boy.-Calle 69B'!I741</f>
        <v>2</v>
      </c>
      <c r="G127" s="33">
        <f>'AFORO-Boy.-Calle 69B'!J741</f>
        <v>1</v>
      </c>
    </row>
    <row r="128" spans="1:32" x14ac:dyDescent="0.25">
      <c r="A128" s="32">
        <f>'AFORO-Boy.-Calle 69B'!C742</f>
        <v>615</v>
      </c>
      <c r="B128" s="32">
        <f>'AFORO-Boy.-Calle 69B'!D742</f>
        <v>630</v>
      </c>
      <c r="C128" s="33" t="str">
        <f>'AFORO-Boy.-Calle 69B'!F742</f>
        <v>9(3)</v>
      </c>
      <c r="D128" s="33">
        <f>'AFORO-Boy.-Calle 69B'!G742</f>
        <v>5</v>
      </c>
      <c r="E128" s="33">
        <f>'AFORO-Boy.-Calle 69B'!H742</f>
        <v>0</v>
      </c>
      <c r="F128" s="33">
        <f>'AFORO-Boy.-Calle 69B'!I742</f>
        <v>1</v>
      </c>
      <c r="G128" s="33">
        <f>'AFORO-Boy.-Calle 69B'!J742</f>
        <v>1</v>
      </c>
    </row>
    <row r="129" spans="1:7" x14ac:dyDescent="0.25">
      <c r="A129" s="32">
        <f>'AFORO-Boy.-Calle 69B'!C743</f>
        <v>630</v>
      </c>
      <c r="B129" s="32">
        <f>'AFORO-Boy.-Calle 69B'!D743</f>
        <v>645</v>
      </c>
      <c r="C129" s="33" t="str">
        <f>'AFORO-Boy.-Calle 69B'!F743</f>
        <v>9(3)</v>
      </c>
      <c r="D129" s="33">
        <f>'AFORO-Boy.-Calle 69B'!G743</f>
        <v>5</v>
      </c>
      <c r="E129" s="33">
        <f>'AFORO-Boy.-Calle 69B'!H743</f>
        <v>0</v>
      </c>
      <c r="F129" s="33">
        <f>'AFORO-Boy.-Calle 69B'!I743</f>
        <v>1</v>
      </c>
      <c r="G129" s="33">
        <f>'AFORO-Boy.-Calle 69B'!J743</f>
        <v>1</v>
      </c>
    </row>
    <row r="130" spans="1:7" x14ac:dyDescent="0.25">
      <c r="A130" s="32">
        <f>'AFORO-Boy.-Calle 69B'!C744</f>
        <v>645</v>
      </c>
      <c r="B130" s="32">
        <f>'AFORO-Boy.-Calle 69B'!D744</f>
        <v>700</v>
      </c>
      <c r="C130" s="33" t="str">
        <f>'AFORO-Boy.-Calle 69B'!F744</f>
        <v>9(3)</v>
      </c>
      <c r="D130" s="33">
        <f>'AFORO-Boy.-Calle 69B'!G744</f>
        <v>3</v>
      </c>
      <c r="E130" s="33">
        <f>'AFORO-Boy.-Calle 69B'!H744</f>
        <v>0</v>
      </c>
      <c r="F130" s="33">
        <f>'AFORO-Boy.-Calle 69B'!I744</f>
        <v>1</v>
      </c>
      <c r="G130" s="33">
        <f>'AFORO-Boy.-Calle 69B'!J744</f>
        <v>1</v>
      </c>
    </row>
    <row r="131" spans="1:7" x14ac:dyDescent="0.25">
      <c r="A131" s="32">
        <f>'AFORO-Boy.-Calle 69B'!C745</f>
        <v>700</v>
      </c>
      <c r="B131" s="32">
        <f>'AFORO-Boy.-Calle 69B'!D745</f>
        <v>715</v>
      </c>
      <c r="C131" s="33" t="str">
        <f>'AFORO-Boy.-Calle 69B'!F745</f>
        <v>9(3)</v>
      </c>
      <c r="D131" s="33">
        <f>'AFORO-Boy.-Calle 69B'!G745</f>
        <v>1</v>
      </c>
      <c r="E131" s="33">
        <f>'AFORO-Boy.-Calle 69B'!H745</f>
        <v>0</v>
      </c>
      <c r="F131" s="33">
        <f>'AFORO-Boy.-Calle 69B'!I745</f>
        <v>1</v>
      </c>
      <c r="G131" s="33">
        <f>'AFORO-Boy.-Calle 69B'!J745</f>
        <v>0</v>
      </c>
    </row>
    <row r="132" spans="1:7" x14ac:dyDescent="0.25">
      <c r="A132" s="32">
        <f>'AFORO-Boy.-Calle 69B'!C746</f>
        <v>715</v>
      </c>
      <c r="B132" s="32">
        <f>'AFORO-Boy.-Calle 69B'!D746</f>
        <v>730</v>
      </c>
      <c r="C132" s="33" t="str">
        <f>'AFORO-Boy.-Calle 69B'!F746</f>
        <v>9(3)</v>
      </c>
      <c r="D132" s="33">
        <f>'AFORO-Boy.-Calle 69B'!G746</f>
        <v>4</v>
      </c>
      <c r="E132" s="33">
        <f>'AFORO-Boy.-Calle 69B'!H746</f>
        <v>0</v>
      </c>
      <c r="F132" s="33">
        <f>'AFORO-Boy.-Calle 69B'!I746</f>
        <v>1</v>
      </c>
      <c r="G132" s="33">
        <f>'AFORO-Boy.-Calle 69B'!J746</f>
        <v>0</v>
      </c>
    </row>
    <row r="133" spans="1:7" x14ac:dyDescent="0.25">
      <c r="A133" s="32">
        <f>'AFORO-Boy.-Calle 69B'!C747</f>
        <v>730</v>
      </c>
      <c r="B133" s="32">
        <f>'AFORO-Boy.-Calle 69B'!D747</f>
        <v>745</v>
      </c>
      <c r="C133" s="33" t="str">
        <f>'AFORO-Boy.-Calle 69B'!F747</f>
        <v>9(3)</v>
      </c>
      <c r="D133" s="33">
        <f>'AFORO-Boy.-Calle 69B'!G747</f>
        <v>3</v>
      </c>
      <c r="E133" s="33">
        <f>'AFORO-Boy.-Calle 69B'!H747</f>
        <v>0</v>
      </c>
      <c r="F133" s="33">
        <f>'AFORO-Boy.-Calle 69B'!I747</f>
        <v>1</v>
      </c>
      <c r="G133" s="33">
        <f>'AFORO-Boy.-Calle 69B'!J747</f>
        <v>1</v>
      </c>
    </row>
    <row r="134" spans="1:7" x14ac:dyDescent="0.25">
      <c r="A134" s="32">
        <f>'AFORO-Boy.-Calle 69B'!C748</f>
        <v>745</v>
      </c>
      <c r="B134" s="32">
        <f>'AFORO-Boy.-Calle 69B'!D748</f>
        <v>800</v>
      </c>
      <c r="C134" s="33" t="str">
        <f>'AFORO-Boy.-Calle 69B'!F748</f>
        <v>9(3)</v>
      </c>
      <c r="D134" s="33">
        <f>'AFORO-Boy.-Calle 69B'!G748</f>
        <v>6</v>
      </c>
      <c r="E134" s="33">
        <f>'AFORO-Boy.-Calle 69B'!H748</f>
        <v>0</v>
      </c>
      <c r="F134" s="33">
        <f>'AFORO-Boy.-Calle 69B'!I748</f>
        <v>1</v>
      </c>
      <c r="G134" s="33">
        <f>'AFORO-Boy.-Calle 69B'!J748</f>
        <v>0</v>
      </c>
    </row>
    <row r="135" spans="1:7" x14ac:dyDescent="0.25">
      <c r="A135" s="32">
        <f>'AFORO-Boy.-Calle 69B'!C749</f>
        <v>800</v>
      </c>
      <c r="B135" s="32">
        <f>'AFORO-Boy.-Calle 69B'!D749</f>
        <v>815</v>
      </c>
      <c r="C135" s="33" t="str">
        <f>'AFORO-Boy.-Calle 69B'!F749</f>
        <v>9(3)</v>
      </c>
      <c r="D135" s="33">
        <f>'AFORO-Boy.-Calle 69B'!G749</f>
        <v>11</v>
      </c>
      <c r="E135" s="33">
        <f>'AFORO-Boy.-Calle 69B'!H749</f>
        <v>0</v>
      </c>
      <c r="F135" s="33">
        <f>'AFORO-Boy.-Calle 69B'!I749</f>
        <v>1</v>
      </c>
      <c r="G135" s="33">
        <f>'AFORO-Boy.-Calle 69B'!J749</f>
        <v>1</v>
      </c>
    </row>
    <row r="136" spans="1:7" x14ac:dyDescent="0.25">
      <c r="A136" s="32">
        <f>'AFORO-Boy.-Calle 69B'!C750</f>
        <v>815</v>
      </c>
      <c r="B136" s="32">
        <f>'AFORO-Boy.-Calle 69B'!D750</f>
        <v>830</v>
      </c>
      <c r="C136" s="33" t="str">
        <f>'AFORO-Boy.-Calle 69B'!F750</f>
        <v>9(3)</v>
      </c>
      <c r="D136" s="33">
        <f>'AFORO-Boy.-Calle 69B'!G750</f>
        <v>8</v>
      </c>
      <c r="E136" s="33">
        <f>'AFORO-Boy.-Calle 69B'!H750</f>
        <v>0</v>
      </c>
      <c r="F136" s="33">
        <f>'AFORO-Boy.-Calle 69B'!I750</f>
        <v>1</v>
      </c>
      <c r="G136" s="33">
        <f>'AFORO-Boy.-Calle 69B'!J750</f>
        <v>1</v>
      </c>
    </row>
    <row r="137" spans="1:7" x14ac:dyDescent="0.25">
      <c r="A137" s="32">
        <f>'AFORO-Boy.-Calle 69B'!C751</f>
        <v>830</v>
      </c>
      <c r="B137" s="32">
        <f>'AFORO-Boy.-Calle 69B'!D751</f>
        <v>845</v>
      </c>
      <c r="C137" s="33" t="str">
        <f>'AFORO-Boy.-Calle 69B'!F751</f>
        <v>9(3)</v>
      </c>
      <c r="D137" s="33">
        <f>'AFORO-Boy.-Calle 69B'!G751</f>
        <v>12</v>
      </c>
      <c r="E137" s="33">
        <f>'AFORO-Boy.-Calle 69B'!H751</f>
        <v>0</v>
      </c>
      <c r="F137" s="33">
        <f>'AFORO-Boy.-Calle 69B'!I751</f>
        <v>3</v>
      </c>
      <c r="G137" s="33">
        <f>'AFORO-Boy.-Calle 69B'!J751</f>
        <v>2</v>
      </c>
    </row>
    <row r="138" spans="1:7" x14ac:dyDescent="0.25">
      <c r="A138" s="32">
        <f>'AFORO-Boy.-Calle 69B'!C752</f>
        <v>845</v>
      </c>
      <c r="B138" s="32">
        <f>'AFORO-Boy.-Calle 69B'!D752</f>
        <v>900</v>
      </c>
      <c r="C138" s="33" t="str">
        <f>'AFORO-Boy.-Calle 69B'!F752</f>
        <v>9(3)</v>
      </c>
      <c r="D138" s="33">
        <f>'AFORO-Boy.-Calle 69B'!G752</f>
        <v>9</v>
      </c>
      <c r="E138" s="33">
        <f>'AFORO-Boy.-Calle 69B'!H752</f>
        <v>0</v>
      </c>
      <c r="F138" s="33">
        <f>'AFORO-Boy.-Calle 69B'!I752</f>
        <v>1</v>
      </c>
      <c r="G138" s="33">
        <f>'AFORO-Boy.-Calle 69B'!J752</f>
        <v>1</v>
      </c>
    </row>
    <row r="139" spans="1:7" x14ac:dyDescent="0.25">
      <c r="A139" s="32">
        <f>'AFORO-Boy.-Calle 69B'!C753</f>
        <v>900</v>
      </c>
      <c r="B139" s="32">
        <f>'AFORO-Boy.-Calle 69B'!D753</f>
        <v>915</v>
      </c>
      <c r="C139" s="33" t="str">
        <f>'AFORO-Boy.-Calle 69B'!F753</f>
        <v>9(3)</v>
      </c>
      <c r="D139" s="33">
        <f>'AFORO-Boy.-Calle 69B'!G753</f>
        <v>3</v>
      </c>
      <c r="E139" s="33">
        <f>'AFORO-Boy.-Calle 69B'!H753</f>
        <v>0</v>
      </c>
      <c r="F139" s="33">
        <f>'AFORO-Boy.-Calle 69B'!I753</f>
        <v>1</v>
      </c>
      <c r="G139" s="33">
        <f>'AFORO-Boy.-Calle 69B'!J753</f>
        <v>2</v>
      </c>
    </row>
    <row r="140" spans="1:7" x14ac:dyDescent="0.25">
      <c r="A140" s="32">
        <f>'AFORO-Boy.-Calle 69B'!C754</f>
        <v>915</v>
      </c>
      <c r="B140" s="32">
        <f>'AFORO-Boy.-Calle 69B'!D754</f>
        <v>930</v>
      </c>
      <c r="C140" s="33" t="str">
        <f>'AFORO-Boy.-Calle 69B'!F754</f>
        <v>9(3)</v>
      </c>
      <c r="D140" s="33">
        <f>'AFORO-Boy.-Calle 69B'!G754</f>
        <v>4</v>
      </c>
      <c r="E140" s="33">
        <f>'AFORO-Boy.-Calle 69B'!H754</f>
        <v>0</v>
      </c>
      <c r="F140" s="33">
        <f>'AFORO-Boy.-Calle 69B'!I754</f>
        <v>1</v>
      </c>
      <c r="G140" s="33">
        <f>'AFORO-Boy.-Calle 69B'!J754</f>
        <v>2</v>
      </c>
    </row>
    <row r="141" spans="1:7" x14ac:dyDescent="0.25">
      <c r="A141" s="32">
        <f>'AFORO-Boy.-Calle 69B'!C755</f>
        <v>930</v>
      </c>
      <c r="B141" s="32">
        <f>'AFORO-Boy.-Calle 69B'!D755</f>
        <v>945</v>
      </c>
      <c r="C141" s="33" t="str">
        <f>'AFORO-Boy.-Calle 69B'!F755</f>
        <v>9(3)</v>
      </c>
      <c r="D141" s="33">
        <f>'AFORO-Boy.-Calle 69B'!G755</f>
        <v>7</v>
      </c>
      <c r="E141" s="33">
        <f>'AFORO-Boy.-Calle 69B'!H755</f>
        <v>0</v>
      </c>
      <c r="F141" s="33">
        <f>'AFORO-Boy.-Calle 69B'!I755</f>
        <v>1</v>
      </c>
      <c r="G141" s="33">
        <f>'AFORO-Boy.-Calle 69B'!J755</f>
        <v>2</v>
      </c>
    </row>
    <row r="142" spans="1:7" x14ac:dyDescent="0.25">
      <c r="A142" s="32">
        <f>'AFORO-Boy.-Calle 69B'!C756</f>
        <v>945</v>
      </c>
      <c r="B142" s="32">
        <f>'AFORO-Boy.-Calle 69B'!D756</f>
        <v>1000</v>
      </c>
      <c r="C142" s="33" t="str">
        <f>'AFORO-Boy.-Calle 69B'!F756</f>
        <v>9(3)</v>
      </c>
      <c r="D142" s="33">
        <f>'AFORO-Boy.-Calle 69B'!G756</f>
        <v>4</v>
      </c>
      <c r="E142" s="33">
        <f>'AFORO-Boy.-Calle 69B'!H756</f>
        <v>0</v>
      </c>
      <c r="F142" s="33">
        <f>'AFORO-Boy.-Calle 69B'!I756</f>
        <v>2</v>
      </c>
      <c r="G142" s="33">
        <f>'AFORO-Boy.-Calle 69B'!J756</f>
        <v>1</v>
      </c>
    </row>
    <row r="143" spans="1:7" x14ac:dyDescent="0.25">
      <c r="A143" s="32">
        <f>'AFORO-Boy.-Calle 69B'!C757</f>
        <v>1000</v>
      </c>
      <c r="B143" s="32">
        <f>'AFORO-Boy.-Calle 69B'!D757</f>
        <v>1015</v>
      </c>
      <c r="C143" s="33" t="str">
        <f>'AFORO-Boy.-Calle 69B'!F757</f>
        <v>9(3)</v>
      </c>
      <c r="D143" s="33">
        <f>'AFORO-Boy.-Calle 69B'!G757</f>
        <v>8</v>
      </c>
      <c r="E143" s="33">
        <f>'AFORO-Boy.-Calle 69B'!H757</f>
        <v>0</v>
      </c>
      <c r="F143" s="33">
        <f>'AFORO-Boy.-Calle 69B'!I757</f>
        <v>2</v>
      </c>
      <c r="G143" s="33">
        <f>'AFORO-Boy.-Calle 69B'!J757</f>
        <v>2</v>
      </c>
    </row>
    <row r="144" spans="1:7" x14ac:dyDescent="0.25">
      <c r="A144" s="32">
        <f>'AFORO-Boy.-Calle 69B'!C758</f>
        <v>1015</v>
      </c>
      <c r="B144" s="32">
        <f>'AFORO-Boy.-Calle 69B'!D758</f>
        <v>1030</v>
      </c>
      <c r="C144" s="33" t="str">
        <f>'AFORO-Boy.-Calle 69B'!F758</f>
        <v>9(3)</v>
      </c>
      <c r="D144" s="33">
        <f>'AFORO-Boy.-Calle 69B'!G758</f>
        <v>4</v>
      </c>
      <c r="E144" s="33">
        <f>'AFORO-Boy.-Calle 69B'!H758</f>
        <v>0</v>
      </c>
      <c r="F144" s="33">
        <f>'AFORO-Boy.-Calle 69B'!I758</f>
        <v>2</v>
      </c>
      <c r="G144" s="33">
        <f>'AFORO-Boy.-Calle 69B'!J758</f>
        <v>3</v>
      </c>
    </row>
    <row r="145" spans="1:7" x14ac:dyDescent="0.25">
      <c r="A145" s="32">
        <f>'AFORO-Boy.-Calle 69B'!C759</f>
        <v>1030</v>
      </c>
      <c r="B145" s="32">
        <f>'AFORO-Boy.-Calle 69B'!D759</f>
        <v>1045</v>
      </c>
      <c r="C145" s="33" t="str">
        <f>'AFORO-Boy.-Calle 69B'!F759</f>
        <v>9(3)</v>
      </c>
      <c r="D145" s="33">
        <f>'AFORO-Boy.-Calle 69B'!G759</f>
        <v>3</v>
      </c>
      <c r="E145" s="33">
        <f>'AFORO-Boy.-Calle 69B'!H759</f>
        <v>0</v>
      </c>
      <c r="F145" s="33">
        <f>'AFORO-Boy.-Calle 69B'!I759</f>
        <v>2</v>
      </c>
      <c r="G145" s="33">
        <f>'AFORO-Boy.-Calle 69B'!J759</f>
        <v>7</v>
      </c>
    </row>
    <row r="146" spans="1:7" x14ac:dyDescent="0.25">
      <c r="A146" s="32">
        <f>'AFORO-Boy.-Calle 69B'!C760</f>
        <v>1045</v>
      </c>
      <c r="B146" s="32">
        <f>'AFORO-Boy.-Calle 69B'!D760</f>
        <v>1100</v>
      </c>
      <c r="C146" s="33" t="str">
        <f>'AFORO-Boy.-Calle 69B'!F760</f>
        <v>9(3)</v>
      </c>
      <c r="D146" s="33">
        <f>'AFORO-Boy.-Calle 69B'!G760</f>
        <v>5</v>
      </c>
      <c r="E146" s="33">
        <f>'AFORO-Boy.-Calle 69B'!H760</f>
        <v>0</v>
      </c>
      <c r="F146" s="33">
        <f>'AFORO-Boy.-Calle 69B'!I760</f>
        <v>3</v>
      </c>
      <c r="G146" s="33">
        <f>'AFORO-Boy.-Calle 69B'!J760</f>
        <v>3</v>
      </c>
    </row>
    <row r="147" spans="1:7" x14ac:dyDescent="0.25">
      <c r="A147" s="32">
        <f>'AFORO-Boy.-Calle 69B'!C761</f>
        <v>1100</v>
      </c>
      <c r="B147" s="32">
        <f>'AFORO-Boy.-Calle 69B'!D761</f>
        <v>1115</v>
      </c>
      <c r="C147" s="33" t="str">
        <f>'AFORO-Boy.-Calle 69B'!F761</f>
        <v>9(3)</v>
      </c>
      <c r="D147" s="33">
        <f>'AFORO-Boy.-Calle 69B'!G761</f>
        <v>1</v>
      </c>
      <c r="E147" s="33">
        <f>'AFORO-Boy.-Calle 69B'!H761</f>
        <v>0</v>
      </c>
      <c r="F147" s="33">
        <f>'AFORO-Boy.-Calle 69B'!I761</f>
        <v>1</v>
      </c>
      <c r="G147" s="33">
        <f>'AFORO-Boy.-Calle 69B'!J761</f>
        <v>3</v>
      </c>
    </row>
    <row r="148" spans="1:7" x14ac:dyDescent="0.25">
      <c r="A148" s="32">
        <f>'AFORO-Boy.-Calle 69B'!C762</f>
        <v>1115</v>
      </c>
      <c r="B148" s="32">
        <f>'AFORO-Boy.-Calle 69B'!D762</f>
        <v>1130</v>
      </c>
      <c r="C148" s="33" t="str">
        <f>'AFORO-Boy.-Calle 69B'!F762</f>
        <v>9(3)</v>
      </c>
      <c r="D148" s="33">
        <f>'AFORO-Boy.-Calle 69B'!G762</f>
        <v>9</v>
      </c>
      <c r="E148" s="33">
        <f>'AFORO-Boy.-Calle 69B'!H762</f>
        <v>0</v>
      </c>
      <c r="F148" s="33">
        <f>'AFORO-Boy.-Calle 69B'!I762</f>
        <v>4</v>
      </c>
      <c r="G148" s="33">
        <f>'AFORO-Boy.-Calle 69B'!J762</f>
        <v>1</v>
      </c>
    </row>
    <row r="149" spans="1:7" x14ac:dyDescent="0.25">
      <c r="A149" s="32">
        <f>'AFORO-Boy.-Calle 69B'!C763</f>
        <v>1130</v>
      </c>
      <c r="B149" s="32">
        <f>'AFORO-Boy.-Calle 69B'!D763</f>
        <v>1145</v>
      </c>
      <c r="C149" s="33" t="str">
        <f>'AFORO-Boy.-Calle 69B'!F763</f>
        <v>9(3)</v>
      </c>
      <c r="D149" s="33">
        <f>'AFORO-Boy.-Calle 69B'!G763</f>
        <v>2</v>
      </c>
      <c r="E149" s="33">
        <f>'AFORO-Boy.-Calle 69B'!H763</f>
        <v>0</v>
      </c>
      <c r="F149" s="33">
        <f>'AFORO-Boy.-Calle 69B'!I763</f>
        <v>3</v>
      </c>
      <c r="G149" s="33">
        <f>'AFORO-Boy.-Calle 69B'!J763</f>
        <v>2</v>
      </c>
    </row>
    <row r="150" spans="1:7" x14ac:dyDescent="0.25">
      <c r="A150" s="32">
        <f>'AFORO-Boy.-Calle 69B'!C764</f>
        <v>1145</v>
      </c>
      <c r="B150" s="32">
        <f>'AFORO-Boy.-Calle 69B'!D764</f>
        <v>1200</v>
      </c>
      <c r="C150" s="33" t="str">
        <f>'AFORO-Boy.-Calle 69B'!F764</f>
        <v>9(3)</v>
      </c>
      <c r="D150" s="33">
        <f>'AFORO-Boy.-Calle 69B'!G764</f>
        <v>7</v>
      </c>
      <c r="E150" s="33">
        <f>'AFORO-Boy.-Calle 69B'!H764</f>
        <v>0</v>
      </c>
      <c r="F150" s="33">
        <f>'AFORO-Boy.-Calle 69B'!I764</f>
        <v>2</v>
      </c>
      <c r="G150" s="33">
        <f>'AFORO-Boy.-Calle 69B'!J764</f>
        <v>2</v>
      </c>
    </row>
    <row r="151" spans="1:7" x14ac:dyDescent="0.25">
      <c r="A151" s="32">
        <f>'AFORO-Boy.-Calle 69B'!C765</f>
        <v>1200</v>
      </c>
      <c r="B151" s="32">
        <f>'AFORO-Boy.-Calle 69B'!D765</f>
        <v>1215</v>
      </c>
      <c r="C151" s="33" t="str">
        <f>'AFORO-Boy.-Calle 69B'!F765</f>
        <v>9(3)</v>
      </c>
      <c r="D151" s="33">
        <f>'AFORO-Boy.-Calle 69B'!G765</f>
        <v>11</v>
      </c>
      <c r="E151" s="33">
        <f>'AFORO-Boy.-Calle 69B'!H765</f>
        <v>0</v>
      </c>
      <c r="F151" s="33">
        <f>'AFORO-Boy.-Calle 69B'!I765</f>
        <v>2</v>
      </c>
      <c r="G151" s="33">
        <f>'AFORO-Boy.-Calle 69B'!J765</f>
        <v>2</v>
      </c>
    </row>
    <row r="152" spans="1:7" x14ac:dyDescent="0.25">
      <c r="A152" s="32">
        <f>'AFORO-Boy.-Calle 69B'!C766</f>
        <v>1215</v>
      </c>
      <c r="B152" s="32">
        <f>'AFORO-Boy.-Calle 69B'!D766</f>
        <v>1230</v>
      </c>
      <c r="C152" s="33" t="str">
        <f>'AFORO-Boy.-Calle 69B'!F766</f>
        <v>9(3)</v>
      </c>
      <c r="D152" s="33">
        <f>'AFORO-Boy.-Calle 69B'!G766</f>
        <v>5</v>
      </c>
      <c r="E152" s="33">
        <f>'AFORO-Boy.-Calle 69B'!H766</f>
        <v>0</v>
      </c>
      <c r="F152" s="33">
        <f>'AFORO-Boy.-Calle 69B'!I766</f>
        <v>1</v>
      </c>
      <c r="G152" s="33">
        <f>'AFORO-Boy.-Calle 69B'!J766</f>
        <v>2</v>
      </c>
    </row>
    <row r="153" spans="1:7" x14ac:dyDescent="0.25">
      <c r="A153" s="32">
        <f>'AFORO-Boy.-Calle 69B'!C767</f>
        <v>1230</v>
      </c>
      <c r="B153" s="32">
        <f>'AFORO-Boy.-Calle 69B'!D767</f>
        <v>1245</v>
      </c>
      <c r="C153" s="33" t="str">
        <f>'AFORO-Boy.-Calle 69B'!F767</f>
        <v>9(3)</v>
      </c>
      <c r="D153" s="33">
        <f>'AFORO-Boy.-Calle 69B'!G767</f>
        <v>6</v>
      </c>
      <c r="E153" s="33">
        <f>'AFORO-Boy.-Calle 69B'!H767</f>
        <v>0</v>
      </c>
      <c r="F153" s="33">
        <f>'AFORO-Boy.-Calle 69B'!I767</f>
        <v>1</v>
      </c>
      <c r="G153" s="33">
        <f>'AFORO-Boy.-Calle 69B'!J767</f>
        <v>1</v>
      </c>
    </row>
    <row r="154" spans="1:7" x14ac:dyDescent="0.25">
      <c r="A154" s="32">
        <f>'AFORO-Boy.-Calle 69B'!C768</f>
        <v>1245</v>
      </c>
      <c r="B154" s="32">
        <f>'AFORO-Boy.-Calle 69B'!D768</f>
        <v>1300</v>
      </c>
      <c r="C154" s="33" t="str">
        <f>'AFORO-Boy.-Calle 69B'!F768</f>
        <v>9(3)</v>
      </c>
      <c r="D154" s="33">
        <f>'AFORO-Boy.-Calle 69B'!G768</f>
        <v>4</v>
      </c>
      <c r="E154" s="33">
        <f>'AFORO-Boy.-Calle 69B'!H768</f>
        <v>0</v>
      </c>
      <c r="F154" s="33">
        <f>'AFORO-Boy.-Calle 69B'!I768</f>
        <v>1</v>
      </c>
      <c r="G154" s="33">
        <f>'AFORO-Boy.-Calle 69B'!J768</f>
        <v>5</v>
      </c>
    </row>
    <row r="155" spans="1:7" x14ac:dyDescent="0.25">
      <c r="A155" s="32">
        <f>'AFORO-Boy.-Calle 69B'!C769</f>
        <v>1300</v>
      </c>
      <c r="B155" s="32">
        <f>'AFORO-Boy.-Calle 69B'!D769</f>
        <v>1315</v>
      </c>
      <c r="C155" s="33" t="str">
        <f>'AFORO-Boy.-Calle 69B'!F769</f>
        <v>9(3)</v>
      </c>
      <c r="D155" s="33">
        <f>'AFORO-Boy.-Calle 69B'!G769</f>
        <v>2</v>
      </c>
      <c r="E155" s="33">
        <f>'AFORO-Boy.-Calle 69B'!H769</f>
        <v>0</v>
      </c>
      <c r="F155" s="33">
        <f>'AFORO-Boy.-Calle 69B'!I769</f>
        <v>2</v>
      </c>
      <c r="G155" s="33">
        <f>'AFORO-Boy.-Calle 69B'!J769</f>
        <v>1</v>
      </c>
    </row>
    <row r="156" spans="1:7" x14ac:dyDescent="0.25">
      <c r="A156" s="32">
        <f>'AFORO-Boy.-Calle 69B'!C770</f>
        <v>1315</v>
      </c>
      <c r="B156" s="32">
        <f>'AFORO-Boy.-Calle 69B'!D770</f>
        <v>1330</v>
      </c>
      <c r="C156" s="33" t="str">
        <f>'AFORO-Boy.-Calle 69B'!F770</f>
        <v>9(3)</v>
      </c>
      <c r="D156" s="33">
        <f>'AFORO-Boy.-Calle 69B'!G770</f>
        <v>6</v>
      </c>
      <c r="E156" s="33">
        <f>'AFORO-Boy.-Calle 69B'!H770</f>
        <v>0</v>
      </c>
      <c r="F156" s="33">
        <f>'AFORO-Boy.-Calle 69B'!I770</f>
        <v>6</v>
      </c>
      <c r="G156" s="33">
        <f>'AFORO-Boy.-Calle 69B'!J770</f>
        <v>3</v>
      </c>
    </row>
    <row r="157" spans="1:7" x14ac:dyDescent="0.25">
      <c r="A157" s="32">
        <f>'AFORO-Boy.-Calle 69B'!C771</f>
        <v>1330</v>
      </c>
      <c r="B157" s="32">
        <f>'AFORO-Boy.-Calle 69B'!D771</f>
        <v>1345</v>
      </c>
      <c r="C157" s="33" t="str">
        <f>'AFORO-Boy.-Calle 69B'!F771</f>
        <v>9(3)</v>
      </c>
      <c r="D157" s="33">
        <f>'AFORO-Boy.-Calle 69B'!G771</f>
        <v>5</v>
      </c>
      <c r="E157" s="33">
        <f>'AFORO-Boy.-Calle 69B'!H771</f>
        <v>0</v>
      </c>
      <c r="F157" s="33">
        <f>'AFORO-Boy.-Calle 69B'!I771</f>
        <v>5</v>
      </c>
      <c r="G157" s="33">
        <f>'AFORO-Boy.-Calle 69B'!J771</f>
        <v>1</v>
      </c>
    </row>
    <row r="158" spans="1:7" x14ac:dyDescent="0.25">
      <c r="A158" s="32">
        <f>'AFORO-Boy.-Calle 69B'!C772</f>
        <v>1345</v>
      </c>
      <c r="B158" s="32">
        <f>'AFORO-Boy.-Calle 69B'!D772</f>
        <v>1400</v>
      </c>
      <c r="C158" s="33" t="str">
        <f>'AFORO-Boy.-Calle 69B'!F772</f>
        <v>9(3)</v>
      </c>
      <c r="D158" s="33">
        <f>'AFORO-Boy.-Calle 69B'!G772</f>
        <v>5</v>
      </c>
      <c r="E158" s="33">
        <f>'AFORO-Boy.-Calle 69B'!H772</f>
        <v>0</v>
      </c>
      <c r="F158" s="33">
        <f>'AFORO-Boy.-Calle 69B'!I772</f>
        <v>2</v>
      </c>
      <c r="G158" s="33">
        <f>'AFORO-Boy.-Calle 69B'!J772</f>
        <v>2</v>
      </c>
    </row>
    <row r="159" spans="1:7" x14ac:dyDescent="0.25">
      <c r="A159" s="32">
        <f>'AFORO-Boy.-Calle 69B'!C773</f>
        <v>1400</v>
      </c>
      <c r="B159" s="32">
        <f>'AFORO-Boy.-Calle 69B'!D773</f>
        <v>1415</v>
      </c>
      <c r="C159" s="33" t="str">
        <f>'AFORO-Boy.-Calle 69B'!F773</f>
        <v>9(3)</v>
      </c>
      <c r="D159" s="33">
        <f>'AFORO-Boy.-Calle 69B'!G773</f>
        <v>14</v>
      </c>
      <c r="E159" s="33">
        <f>'AFORO-Boy.-Calle 69B'!H773</f>
        <v>0</v>
      </c>
      <c r="F159" s="33">
        <f>'AFORO-Boy.-Calle 69B'!I773</f>
        <v>2</v>
      </c>
      <c r="G159" s="33">
        <f>'AFORO-Boy.-Calle 69B'!J773</f>
        <v>2</v>
      </c>
    </row>
    <row r="160" spans="1:7" x14ac:dyDescent="0.25">
      <c r="A160" s="32">
        <f>'AFORO-Boy.-Calle 69B'!C774</f>
        <v>1415</v>
      </c>
      <c r="B160" s="32">
        <f>'AFORO-Boy.-Calle 69B'!D774</f>
        <v>1430</v>
      </c>
      <c r="C160" s="33" t="str">
        <f>'AFORO-Boy.-Calle 69B'!F774</f>
        <v>9(3)</v>
      </c>
      <c r="D160" s="33">
        <f>'AFORO-Boy.-Calle 69B'!G774</f>
        <v>8</v>
      </c>
      <c r="E160" s="33">
        <f>'AFORO-Boy.-Calle 69B'!H774</f>
        <v>0</v>
      </c>
      <c r="F160" s="33">
        <f>'AFORO-Boy.-Calle 69B'!I774</f>
        <v>4</v>
      </c>
      <c r="G160" s="33">
        <f>'AFORO-Boy.-Calle 69B'!J774</f>
        <v>4</v>
      </c>
    </row>
    <row r="161" spans="1:7" x14ac:dyDescent="0.25">
      <c r="A161" s="32">
        <f>'AFORO-Boy.-Calle 69B'!C775</f>
        <v>1430</v>
      </c>
      <c r="B161" s="32">
        <f>'AFORO-Boy.-Calle 69B'!D775</f>
        <v>1445</v>
      </c>
      <c r="C161" s="33" t="str">
        <f>'AFORO-Boy.-Calle 69B'!F775</f>
        <v>9(3)</v>
      </c>
      <c r="D161" s="33">
        <f>'AFORO-Boy.-Calle 69B'!G775</f>
        <v>8</v>
      </c>
      <c r="E161" s="33">
        <f>'AFORO-Boy.-Calle 69B'!H775</f>
        <v>0</v>
      </c>
      <c r="F161" s="33">
        <f>'AFORO-Boy.-Calle 69B'!I775</f>
        <v>3</v>
      </c>
      <c r="G161" s="33">
        <f>'AFORO-Boy.-Calle 69B'!J775</f>
        <v>2</v>
      </c>
    </row>
    <row r="162" spans="1:7" x14ac:dyDescent="0.25">
      <c r="A162" s="32">
        <f>'AFORO-Boy.-Calle 69B'!C776</f>
        <v>1445</v>
      </c>
      <c r="B162" s="32">
        <f>'AFORO-Boy.-Calle 69B'!D776</f>
        <v>1500</v>
      </c>
      <c r="C162" s="33" t="str">
        <f>'AFORO-Boy.-Calle 69B'!F776</f>
        <v>9(3)</v>
      </c>
      <c r="D162" s="33">
        <f>'AFORO-Boy.-Calle 69B'!G776</f>
        <v>4</v>
      </c>
      <c r="E162" s="33">
        <f>'AFORO-Boy.-Calle 69B'!H776</f>
        <v>0</v>
      </c>
      <c r="F162" s="33">
        <f>'AFORO-Boy.-Calle 69B'!I776</f>
        <v>2</v>
      </c>
      <c r="G162" s="33">
        <f>'AFORO-Boy.-Calle 69B'!J776</f>
        <v>2</v>
      </c>
    </row>
    <row r="163" spans="1:7" x14ac:dyDescent="0.25">
      <c r="A163" s="32">
        <f>'AFORO-Boy.-Calle 69B'!C777</f>
        <v>1500</v>
      </c>
      <c r="B163" s="32">
        <f>'AFORO-Boy.-Calle 69B'!D777</f>
        <v>1515</v>
      </c>
      <c r="C163" s="33" t="str">
        <f>'AFORO-Boy.-Calle 69B'!F777</f>
        <v>9(3)</v>
      </c>
      <c r="D163" s="33">
        <f>'AFORO-Boy.-Calle 69B'!G777</f>
        <v>5</v>
      </c>
      <c r="E163" s="33">
        <f>'AFORO-Boy.-Calle 69B'!H777</f>
        <v>0</v>
      </c>
      <c r="F163" s="33">
        <f>'AFORO-Boy.-Calle 69B'!I777</f>
        <v>2</v>
      </c>
      <c r="G163" s="33">
        <f>'AFORO-Boy.-Calle 69B'!J777</f>
        <v>2</v>
      </c>
    </row>
    <row r="164" spans="1:7" x14ac:dyDescent="0.25">
      <c r="A164" s="32">
        <f>'AFORO-Boy.-Calle 69B'!C778</f>
        <v>1515</v>
      </c>
      <c r="B164" s="32">
        <f>'AFORO-Boy.-Calle 69B'!D778</f>
        <v>1530</v>
      </c>
      <c r="C164" s="33" t="str">
        <f>'AFORO-Boy.-Calle 69B'!F778</f>
        <v>9(3)</v>
      </c>
      <c r="D164" s="33">
        <f>'AFORO-Boy.-Calle 69B'!G778</f>
        <v>8</v>
      </c>
      <c r="E164" s="33">
        <f>'AFORO-Boy.-Calle 69B'!H778</f>
        <v>1</v>
      </c>
      <c r="F164" s="33">
        <f>'AFORO-Boy.-Calle 69B'!I778</f>
        <v>1</v>
      </c>
      <c r="G164" s="33">
        <f>'AFORO-Boy.-Calle 69B'!J778</f>
        <v>3</v>
      </c>
    </row>
    <row r="165" spans="1:7" x14ac:dyDescent="0.25">
      <c r="A165" s="32">
        <f>'AFORO-Boy.-Calle 69B'!C779</f>
        <v>1530</v>
      </c>
      <c r="B165" s="32">
        <f>'AFORO-Boy.-Calle 69B'!D779</f>
        <v>1545</v>
      </c>
      <c r="C165" s="33" t="str">
        <f>'AFORO-Boy.-Calle 69B'!F779</f>
        <v>9(3)</v>
      </c>
      <c r="D165" s="33">
        <f>'AFORO-Boy.-Calle 69B'!G779</f>
        <v>7</v>
      </c>
      <c r="E165" s="33">
        <f>'AFORO-Boy.-Calle 69B'!H779</f>
        <v>1</v>
      </c>
      <c r="F165" s="33">
        <f>'AFORO-Boy.-Calle 69B'!I779</f>
        <v>1</v>
      </c>
      <c r="G165" s="33">
        <f>'AFORO-Boy.-Calle 69B'!J779</f>
        <v>2</v>
      </c>
    </row>
    <row r="166" spans="1:7" x14ac:dyDescent="0.25">
      <c r="A166" s="32">
        <f>'AFORO-Boy.-Calle 69B'!C780</f>
        <v>1545</v>
      </c>
      <c r="B166" s="32">
        <f>'AFORO-Boy.-Calle 69B'!D780</f>
        <v>1600</v>
      </c>
      <c r="C166" s="33" t="str">
        <f>'AFORO-Boy.-Calle 69B'!F780</f>
        <v>9(3)</v>
      </c>
      <c r="D166" s="33">
        <f>'AFORO-Boy.-Calle 69B'!G780</f>
        <v>2</v>
      </c>
      <c r="E166" s="33">
        <f>'AFORO-Boy.-Calle 69B'!H780</f>
        <v>1</v>
      </c>
      <c r="F166" s="33">
        <f>'AFORO-Boy.-Calle 69B'!I780</f>
        <v>2</v>
      </c>
      <c r="G166" s="33">
        <f>'AFORO-Boy.-Calle 69B'!J780</f>
        <v>1</v>
      </c>
    </row>
    <row r="167" spans="1:7" x14ac:dyDescent="0.25">
      <c r="A167" s="32">
        <f>'AFORO-Boy.-Calle 69B'!C781</f>
        <v>1600</v>
      </c>
      <c r="B167" s="32">
        <f>'AFORO-Boy.-Calle 69B'!D781</f>
        <v>1615</v>
      </c>
      <c r="C167" s="33" t="str">
        <f>'AFORO-Boy.-Calle 69B'!F781</f>
        <v>9(3)</v>
      </c>
      <c r="D167" s="33">
        <f>'AFORO-Boy.-Calle 69B'!G781</f>
        <v>4</v>
      </c>
      <c r="E167" s="33">
        <f>'AFORO-Boy.-Calle 69B'!H781</f>
        <v>1</v>
      </c>
      <c r="F167" s="33">
        <f>'AFORO-Boy.-Calle 69B'!I781</f>
        <v>1</v>
      </c>
      <c r="G167" s="33">
        <f>'AFORO-Boy.-Calle 69B'!J781</f>
        <v>4</v>
      </c>
    </row>
    <row r="168" spans="1:7" x14ac:dyDescent="0.25">
      <c r="A168" s="32">
        <f>'AFORO-Boy.-Calle 69B'!C782</f>
        <v>1615</v>
      </c>
      <c r="B168" s="32">
        <f>'AFORO-Boy.-Calle 69B'!D782</f>
        <v>1630</v>
      </c>
      <c r="C168" s="33" t="str">
        <f>'AFORO-Boy.-Calle 69B'!F782</f>
        <v>9(3)</v>
      </c>
      <c r="D168" s="33">
        <f>'AFORO-Boy.-Calle 69B'!G782</f>
        <v>4</v>
      </c>
      <c r="E168" s="33">
        <f>'AFORO-Boy.-Calle 69B'!H782</f>
        <v>1</v>
      </c>
      <c r="F168" s="33">
        <f>'AFORO-Boy.-Calle 69B'!I782</f>
        <v>3</v>
      </c>
      <c r="G168" s="33">
        <f>'AFORO-Boy.-Calle 69B'!J782</f>
        <v>5</v>
      </c>
    </row>
    <row r="169" spans="1:7" x14ac:dyDescent="0.25">
      <c r="A169" s="32">
        <f>'AFORO-Boy.-Calle 69B'!C783</f>
        <v>1630</v>
      </c>
      <c r="B169" s="32">
        <f>'AFORO-Boy.-Calle 69B'!D783</f>
        <v>1645</v>
      </c>
      <c r="C169" s="33" t="str">
        <f>'AFORO-Boy.-Calle 69B'!F783</f>
        <v>9(3)</v>
      </c>
      <c r="D169" s="33">
        <f>'AFORO-Boy.-Calle 69B'!G783</f>
        <v>6</v>
      </c>
      <c r="E169" s="33">
        <f>'AFORO-Boy.-Calle 69B'!H783</f>
        <v>0</v>
      </c>
      <c r="F169" s="33">
        <f>'AFORO-Boy.-Calle 69B'!I783</f>
        <v>1</v>
      </c>
      <c r="G169" s="33">
        <f>'AFORO-Boy.-Calle 69B'!J783</f>
        <v>2</v>
      </c>
    </row>
    <row r="170" spans="1:7" x14ac:dyDescent="0.25">
      <c r="A170" s="32">
        <f>'AFORO-Boy.-Calle 69B'!C784</f>
        <v>1645</v>
      </c>
      <c r="B170" s="32">
        <f>'AFORO-Boy.-Calle 69B'!D784</f>
        <v>1700</v>
      </c>
      <c r="C170" s="33" t="str">
        <f>'AFORO-Boy.-Calle 69B'!F784</f>
        <v>9(3)</v>
      </c>
      <c r="D170" s="33">
        <f>'AFORO-Boy.-Calle 69B'!G784</f>
        <v>4</v>
      </c>
      <c r="E170" s="33">
        <f>'AFORO-Boy.-Calle 69B'!H784</f>
        <v>1</v>
      </c>
      <c r="F170" s="33">
        <f>'AFORO-Boy.-Calle 69B'!I784</f>
        <v>1</v>
      </c>
      <c r="G170" s="33">
        <f>'AFORO-Boy.-Calle 69B'!J784</f>
        <v>1</v>
      </c>
    </row>
    <row r="171" spans="1:7" x14ac:dyDescent="0.25">
      <c r="A171" s="32">
        <f>'AFORO-Boy.-Calle 69B'!C785</f>
        <v>1700</v>
      </c>
      <c r="B171" s="32">
        <f>'AFORO-Boy.-Calle 69B'!D785</f>
        <v>1715</v>
      </c>
      <c r="C171" s="33" t="str">
        <f>'AFORO-Boy.-Calle 69B'!F785</f>
        <v>9(3)</v>
      </c>
      <c r="D171" s="33">
        <f>'AFORO-Boy.-Calle 69B'!G785</f>
        <v>4</v>
      </c>
      <c r="E171" s="33">
        <f>'AFORO-Boy.-Calle 69B'!H785</f>
        <v>1</v>
      </c>
      <c r="F171" s="33">
        <f>'AFORO-Boy.-Calle 69B'!I785</f>
        <v>1</v>
      </c>
      <c r="G171" s="33">
        <f>'AFORO-Boy.-Calle 69B'!J785</f>
        <v>7</v>
      </c>
    </row>
    <row r="172" spans="1:7" x14ac:dyDescent="0.25">
      <c r="A172" s="32">
        <f>'AFORO-Boy.-Calle 69B'!C786</f>
        <v>1715</v>
      </c>
      <c r="B172" s="32">
        <f>'AFORO-Boy.-Calle 69B'!D786</f>
        <v>1730</v>
      </c>
      <c r="C172" s="33" t="str">
        <f>'AFORO-Boy.-Calle 69B'!F786</f>
        <v>9(3)</v>
      </c>
      <c r="D172" s="33">
        <f>'AFORO-Boy.-Calle 69B'!G786</f>
        <v>3</v>
      </c>
      <c r="E172" s="33">
        <f>'AFORO-Boy.-Calle 69B'!H786</f>
        <v>1</v>
      </c>
      <c r="F172" s="33">
        <f>'AFORO-Boy.-Calle 69B'!I786</f>
        <v>1</v>
      </c>
      <c r="G172" s="33">
        <f>'AFORO-Boy.-Calle 69B'!J786</f>
        <v>1</v>
      </c>
    </row>
    <row r="173" spans="1:7" x14ac:dyDescent="0.25">
      <c r="A173" s="32">
        <f>'AFORO-Boy.-Calle 69B'!C787</f>
        <v>1730</v>
      </c>
      <c r="B173" s="32">
        <f>'AFORO-Boy.-Calle 69B'!D787</f>
        <v>1745</v>
      </c>
      <c r="C173" s="33" t="str">
        <f>'AFORO-Boy.-Calle 69B'!F787</f>
        <v>9(3)</v>
      </c>
      <c r="D173" s="33">
        <f>'AFORO-Boy.-Calle 69B'!G787</f>
        <v>2</v>
      </c>
      <c r="E173" s="33">
        <f>'AFORO-Boy.-Calle 69B'!H787</f>
        <v>1</v>
      </c>
      <c r="F173" s="33">
        <f>'AFORO-Boy.-Calle 69B'!I787</f>
        <v>1</v>
      </c>
      <c r="G173" s="33">
        <f>'AFORO-Boy.-Calle 69B'!J787</f>
        <v>5</v>
      </c>
    </row>
    <row r="174" spans="1:7" x14ac:dyDescent="0.25">
      <c r="A174" s="32">
        <f>'AFORO-Boy.-Calle 69B'!C788</f>
        <v>1745</v>
      </c>
      <c r="B174" s="32">
        <f>'AFORO-Boy.-Calle 69B'!D788</f>
        <v>1800</v>
      </c>
      <c r="C174" s="33" t="str">
        <f>'AFORO-Boy.-Calle 69B'!F788</f>
        <v>9(3)</v>
      </c>
      <c r="D174" s="33">
        <f>'AFORO-Boy.-Calle 69B'!G788</f>
        <v>5</v>
      </c>
      <c r="E174" s="33">
        <f>'AFORO-Boy.-Calle 69B'!H788</f>
        <v>1</v>
      </c>
      <c r="F174" s="33">
        <f>'AFORO-Boy.-Calle 69B'!I788</f>
        <v>0</v>
      </c>
      <c r="G174" s="33">
        <f>'AFORO-Boy.-Calle 69B'!J788</f>
        <v>11</v>
      </c>
    </row>
    <row r="175" spans="1:7" x14ac:dyDescent="0.25">
      <c r="A175" s="32">
        <f>'AFORO-Boy.-Calle 69B'!C789</f>
        <v>1800</v>
      </c>
      <c r="B175" s="32">
        <f>'AFORO-Boy.-Calle 69B'!D789</f>
        <v>1815</v>
      </c>
      <c r="C175" s="33" t="str">
        <f>'AFORO-Boy.-Calle 69B'!F789</f>
        <v>9(3)</v>
      </c>
      <c r="D175" s="33">
        <f>'AFORO-Boy.-Calle 69B'!G789</f>
        <v>6</v>
      </c>
      <c r="E175" s="33">
        <f>'AFORO-Boy.-Calle 69B'!H789</f>
        <v>1</v>
      </c>
      <c r="F175" s="33">
        <f>'AFORO-Boy.-Calle 69B'!I789</f>
        <v>0</v>
      </c>
      <c r="G175" s="33">
        <f>'AFORO-Boy.-Calle 69B'!J789</f>
        <v>6</v>
      </c>
    </row>
    <row r="176" spans="1:7" x14ac:dyDescent="0.25">
      <c r="A176" s="32">
        <f>'AFORO-Boy.-Calle 69B'!C790</f>
        <v>1815</v>
      </c>
      <c r="B176" s="32">
        <f>'AFORO-Boy.-Calle 69B'!D790</f>
        <v>1830</v>
      </c>
      <c r="C176" s="33" t="str">
        <f>'AFORO-Boy.-Calle 69B'!F790</f>
        <v>9(3)</v>
      </c>
      <c r="D176" s="33">
        <f>'AFORO-Boy.-Calle 69B'!G790</f>
        <v>2</v>
      </c>
      <c r="E176" s="33">
        <f>'AFORO-Boy.-Calle 69B'!H790</f>
        <v>0</v>
      </c>
      <c r="F176" s="33">
        <f>'AFORO-Boy.-Calle 69B'!I790</f>
        <v>0</v>
      </c>
      <c r="G176" s="33">
        <f>'AFORO-Boy.-Calle 69B'!J790</f>
        <v>2</v>
      </c>
    </row>
    <row r="177" spans="1:7" x14ac:dyDescent="0.25">
      <c r="A177" s="32">
        <f>'AFORO-Boy.-Calle 69B'!C791</f>
        <v>1830</v>
      </c>
      <c r="B177" s="32">
        <f>'AFORO-Boy.-Calle 69B'!D791</f>
        <v>1845</v>
      </c>
      <c r="C177" s="33" t="str">
        <f>'AFORO-Boy.-Calle 69B'!F791</f>
        <v>9(3)</v>
      </c>
      <c r="D177" s="33">
        <f>'AFORO-Boy.-Calle 69B'!G791</f>
        <v>5</v>
      </c>
      <c r="E177" s="33">
        <f>'AFORO-Boy.-Calle 69B'!H791</f>
        <v>1</v>
      </c>
      <c r="F177" s="33">
        <f>'AFORO-Boy.-Calle 69B'!I791</f>
        <v>0</v>
      </c>
      <c r="G177" s="33">
        <f>'AFORO-Boy.-Calle 69B'!J791</f>
        <v>3</v>
      </c>
    </row>
    <row r="178" spans="1:7" x14ac:dyDescent="0.25">
      <c r="A178" s="32">
        <f>'AFORO-Boy.-Calle 69B'!C792</f>
        <v>1845</v>
      </c>
      <c r="B178" s="32">
        <f>'AFORO-Boy.-Calle 69B'!D792</f>
        <v>1900</v>
      </c>
      <c r="C178" s="33" t="str">
        <f>'AFORO-Boy.-Calle 69B'!F792</f>
        <v>9(3)</v>
      </c>
      <c r="D178" s="33">
        <f>'AFORO-Boy.-Calle 69B'!G792</f>
        <v>8</v>
      </c>
      <c r="E178" s="33">
        <f>'AFORO-Boy.-Calle 69B'!H792</f>
        <v>1</v>
      </c>
      <c r="F178" s="33">
        <f>'AFORO-Boy.-Calle 69B'!I792</f>
        <v>0</v>
      </c>
      <c r="G178" s="33">
        <f>'AFORO-Boy.-Calle 69B'!J792</f>
        <v>1</v>
      </c>
    </row>
    <row r="179" spans="1:7" x14ac:dyDescent="0.25">
      <c r="A179" s="32">
        <f>'AFORO-Boy.-Calle 69B'!C793</f>
        <v>1900</v>
      </c>
      <c r="B179" s="32">
        <f>'AFORO-Boy.-Calle 69B'!D793</f>
        <v>1915</v>
      </c>
      <c r="C179" s="33" t="str">
        <f>'AFORO-Boy.-Calle 69B'!F793</f>
        <v>9(3)</v>
      </c>
      <c r="D179" s="33">
        <f>'AFORO-Boy.-Calle 69B'!G793</f>
        <v>3</v>
      </c>
      <c r="E179" s="33">
        <f>'AFORO-Boy.-Calle 69B'!H793</f>
        <v>0</v>
      </c>
      <c r="F179" s="33">
        <f>'AFORO-Boy.-Calle 69B'!I793</f>
        <v>0</v>
      </c>
      <c r="G179" s="33">
        <f>'AFORO-Boy.-Calle 69B'!J793</f>
        <v>2</v>
      </c>
    </row>
    <row r="180" spans="1:7" x14ac:dyDescent="0.25">
      <c r="A180" s="32">
        <f>'AFORO-Boy.-Calle 69B'!C794</f>
        <v>1915</v>
      </c>
      <c r="B180" s="32">
        <f>'AFORO-Boy.-Calle 69B'!D794</f>
        <v>1930</v>
      </c>
      <c r="C180" s="33" t="str">
        <f>'AFORO-Boy.-Calle 69B'!F794</f>
        <v>9(3)</v>
      </c>
      <c r="D180" s="33">
        <f>'AFORO-Boy.-Calle 69B'!G794</f>
        <v>2</v>
      </c>
      <c r="E180" s="33">
        <f>'AFORO-Boy.-Calle 69B'!H794</f>
        <v>0</v>
      </c>
      <c r="F180" s="33">
        <f>'AFORO-Boy.-Calle 69B'!I794</f>
        <v>0</v>
      </c>
      <c r="G180" s="33">
        <f>'AFORO-Boy.-Calle 69B'!J794</f>
        <v>3</v>
      </c>
    </row>
    <row r="181" spans="1:7" x14ac:dyDescent="0.25">
      <c r="A181" s="32">
        <f>'AFORO-Boy.-Calle 69B'!C795</f>
        <v>1930</v>
      </c>
      <c r="B181" s="32">
        <f>'AFORO-Boy.-Calle 69B'!D795</f>
        <v>1945</v>
      </c>
      <c r="C181" s="33" t="str">
        <f>'AFORO-Boy.-Calle 69B'!F795</f>
        <v>9(3)</v>
      </c>
      <c r="D181" s="33">
        <f>'AFORO-Boy.-Calle 69B'!G795</f>
        <v>5</v>
      </c>
      <c r="E181" s="33">
        <f>'AFORO-Boy.-Calle 69B'!H795</f>
        <v>0</v>
      </c>
      <c r="F181" s="33">
        <f>'AFORO-Boy.-Calle 69B'!I795</f>
        <v>0</v>
      </c>
      <c r="G181" s="33">
        <f>'AFORO-Boy.-Calle 69B'!J795</f>
        <v>4</v>
      </c>
    </row>
    <row r="182" spans="1:7" x14ac:dyDescent="0.25">
      <c r="A182" s="32">
        <f>'AFORO-Boy.-Calle 69B'!C796</f>
        <v>1945</v>
      </c>
      <c r="B182" s="32">
        <f>'AFORO-Boy.-Calle 69B'!D796</f>
        <v>2000</v>
      </c>
      <c r="C182" s="33" t="str">
        <f>'AFORO-Boy.-Calle 69B'!F796</f>
        <v>9(3)</v>
      </c>
      <c r="D182" s="33">
        <f>'AFORO-Boy.-Calle 69B'!G796</f>
        <v>2</v>
      </c>
      <c r="E182" s="33">
        <f>'AFORO-Boy.-Calle 69B'!H796</f>
        <v>0</v>
      </c>
      <c r="F182" s="33">
        <f>'AFORO-Boy.-Calle 69B'!I796</f>
        <v>0</v>
      </c>
      <c r="G182" s="33">
        <f>'AFORO-Boy.-Calle 69B'!J796</f>
        <v>1</v>
      </c>
    </row>
    <row r="183" spans="1:7" x14ac:dyDescent="0.25">
      <c r="A183" s="32">
        <f>'AFORO-Boy.-Calle 69B'!C977</f>
        <v>500</v>
      </c>
      <c r="B183" s="32">
        <f>'AFORO-Boy.-Calle 69B'!D977</f>
        <v>515</v>
      </c>
      <c r="C183" s="33" t="str">
        <f>'AFORO-Boy.-Calle 69B'!F977</f>
        <v>10(3)</v>
      </c>
      <c r="D183" s="33">
        <f>'AFORO-Boy.-Calle 69B'!G977</f>
        <v>0</v>
      </c>
      <c r="E183" s="33">
        <f>'AFORO-Boy.-Calle 69B'!H977</f>
        <v>0</v>
      </c>
      <c r="F183" s="33">
        <f>'AFORO-Boy.-Calle 69B'!I977</f>
        <v>0</v>
      </c>
      <c r="G183" s="33">
        <f>'AFORO-Boy.-Calle 69B'!J977</f>
        <v>0</v>
      </c>
    </row>
    <row r="184" spans="1:7" x14ac:dyDescent="0.25">
      <c r="A184" s="32">
        <f>'AFORO-Boy.-Calle 69B'!C978</f>
        <v>515</v>
      </c>
      <c r="B184" s="32">
        <f>'AFORO-Boy.-Calle 69B'!D978</f>
        <v>530</v>
      </c>
      <c r="C184" s="33" t="str">
        <f>'AFORO-Boy.-Calle 69B'!F978</f>
        <v>10(3)</v>
      </c>
      <c r="D184" s="33">
        <f>'AFORO-Boy.-Calle 69B'!G978</f>
        <v>0</v>
      </c>
      <c r="E184" s="33">
        <f>'AFORO-Boy.-Calle 69B'!H978</f>
        <v>0</v>
      </c>
      <c r="F184" s="33">
        <f>'AFORO-Boy.-Calle 69B'!I978</f>
        <v>0</v>
      </c>
      <c r="G184" s="33">
        <f>'AFORO-Boy.-Calle 69B'!J978</f>
        <v>0</v>
      </c>
    </row>
    <row r="185" spans="1:7" x14ac:dyDescent="0.25">
      <c r="A185" s="32">
        <f>'AFORO-Boy.-Calle 69B'!C979</f>
        <v>530</v>
      </c>
      <c r="B185" s="32">
        <f>'AFORO-Boy.-Calle 69B'!D979</f>
        <v>545</v>
      </c>
      <c r="C185" s="33" t="str">
        <f>'AFORO-Boy.-Calle 69B'!F979</f>
        <v>10(3)</v>
      </c>
      <c r="D185" s="33">
        <f>'AFORO-Boy.-Calle 69B'!G979</f>
        <v>0</v>
      </c>
      <c r="E185" s="33">
        <f>'AFORO-Boy.-Calle 69B'!H979</f>
        <v>0</v>
      </c>
      <c r="F185" s="33">
        <f>'AFORO-Boy.-Calle 69B'!I979</f>
        <v>0</v>
      </c>
      <c r="G185" s="33">
        <f>'AFORO-Boy.-Calle 69B'!J979</f>
        <v>0</v>
      </c>
    </row>
    <row r="186" spans="1:7" x14ac:dyDescent="0.25">
      <c r="A186" s="32">
        <f>'AFORO-Boy.-Calle 69B'!C980</f>
        <v>545</v>
      </c>
      <c r="B186" s="32">
        <f>'AFORO-Boy.-Calle 69B'!D980</f>
        <v>600</v>
      </c>
      <c r="C186" s="33" t="str">
        <f>'AFORO-Boy.-Calle 69B'!F980</f>
        <v>10(3)</v>
      </c>
      <c r="D186" s="33">
        <f>'AFORO-Boy.-Calle 69B'!G980</f>
        <v>0</v>
      </c>
      <c r="E186" s="33">
        <f>'AFORO-Boy.-Calle 69B'!H980</f>
        <v>0</v>
      </c>
      <c r="F186" s="33">
        <f>'AFORO-Boy.-Calle 69B'!I980</f>
        <v>0</v>
      </c>
      <c r="G186" s="33">
        <f>'AFORO-Boy.-Calle 69B'!J980</f>
        <v>0</v>
      </c>
    </row>
    <row r="187" spans="1:7" x14ac:dyDescent="0.25">
      <c r="A187" s="32">
        <f>'AFORO-Boy.-Calle 69B'!C981</f>
        <v>600</v>
      </c>
      <c r="B187" s="32">
        <f>'AFORO-Boy.-Calle 69B'!D981</f>
        <v>615</v>
      </c>
      <c r="C187" s="33" t="str">
        <f>'AFORO-Boy.-Calle 69B'!F981</f>
        <v>10(3)</v>
      </c>
      <c r="D187" s="33">
        <f>'AFORO-Boy.-Calle 69B'!G981</f>
        <v>0</v>
      </c>
      <c r="E187" s="33">
        <f>'AFORO-Boy.-Calle 69B'!H981</f>
        <v>0</v>
      </c>
      <c r="F187" s="33">
        <f>'AFORO-Boy.-Calle 69B'!I981</f>
        <v>0</v>
      </c>
      <c r="G187" s="33">
        <f>'AFORO-Boy.-Calle 69B'!J981</f>
        <v>0</v>
      </c>
    </row>
    <row r="188" spans="1:7" x14ac:dyDescent="0.25">
      <c r="A188" s="32">
        <f>'AFORO-Boy.-Calle 69B'!C982</f>
        <v>615</v>
      </c>
      <c r="B188" s="32">
        <f>'AFORO-Boy.-Calle 69B'!D982</f>
        <v>630</v>
      </c>
      <c r="C188" s="33" t="str">
        <f>'AFORO-Boy.-Calle 69B'!F982</f>
        <v>10(3)</v>
      </c>
      <c r="D188" s="33">
        <f>'AFORO-Boy.-Calle 69B'!G982</f>
        <v>0</v>
      </c>
      <c r="E188" s="33">
        <f>'AFORO-Boy.-Calle 69B'!H982</f>
        <v>0</v>
      </c>
      <c r="F188" s="33">
        <f>'AFORO-Boy.-Calle 69B'!I982</f>
        <v>0</v>
      </c>
      <c r="G188" s="33">
        <f>'AFORO-Boy.-Calle 69B'!J982</f>
        <v>0</v>
      </c>
    </row>
    <row r="189" spans="1:7" x14ac:dyDescent="0.25">
      <c r="A189" s="32">
        <f>'AFORO-Boy.-Calle 69B'!C983</f>
        <v>630</v>
      </c>
      <c r="B189" s="32">
        <f>'AFORO-Boy.-Calle 69B'!D983</f>
        <v>645</v>
      </c>
      <c r="C189" s="33" t="str">
        <f>'AFORO-Boy.-Calle 69B'!F983</f>
        <v>10(3)</v>
      </c>
      <c r="D189" s="33">
        <f>'AFORO-Boy.-Calle 69B'!G983</f>
        <v>0</v>
      </c>
      <c r="E189" s="33">
        <f>'AFORO-Boy.-Calle 69B'!H983</f>
        <v>0</v>
      </c>
      <c r="F189" s="33">
        <f>'AFORO-Boy.-Calle 69B'!I983</f>
        <v>0</v>
      </c>
      <c r="G189" s="33">
        <f>'AFORO-Boy.-Calle 69B'!J983</f>
        <v>0</v>
      </c>
    </row>
    <row r="190" spans="1:7" x14ac:dyDescent="0.25">
      <c r="A190" s="32">
        <f>'AFORO-Boy.-Calle 69B'!C984</f>
        <v>645</v>
      </c>
      <c r="B190" s="32">
        <f>'AFORO-Boy.-Calle 69B'!D984</f>
        <v>700</v>
      </c>
      <c r="C190" s="33" t="str">
        <f>'AFORO-Boy.-Calle 69B'!F984</f>
        <v>10(3)</v>
      </c>
      <c r="D190" s="33">
        <f>'AFORO-Boy.-Calle 69B'!G984</f>
        <v>0</v>
      </c>
      <c r="E190" s="33">
        <f>'AFORO-Boy.-Calle 69B'!H984</f>
        <v>0</v>
      </c>
      <c r="F190" s="33">
        <f>'AFORO-Boy.-Calle 69B'!I984</f>
        <v>0</v>
      </c>
      <c r="G190" s="33">
        <f>'AFORO-Boy.-Calle 69B'!J984</f>
        <v>0</v>
      </c>
    </row>
    <row r="191" spans="1:7" x14ac:dyDescent="0.25">
      <c r="A191" s="32">
        <f>'AFORO-Boy.-Calle 69B'!C985</f>
        <v>700</v>
      </c>
      <c r="B191" s="32">
        <f>'AFORO-Boy.-Calle 69B'!D985</f>
        <v>715</v>
      </c>
      <c r="C191" s="33" t="str">
        <f>'AFORO-Boy.-Calle 69B'!F985</f>
        <v>10(3)</v>
      </c>
      <c r="D191" s="33">
        <f>'AFORO-Boy.-Calle 69B'!G985</f>
        <v>0</v>
      </c>
      <c r="E191" s="33">
        <f>'AFORO-Boy.-Calle 69B'!H985</f>
        <v>0</v>
      </c>
      <c r="F191" s="33">
        <f>'AFORO-Boy.-Calle 69B'!I985</f>
        <v>0</v>
      </c>
      <c r="G191" s="33">
        <f>'AFORO-Boy.-Calle 69B'!J985</f>
        <v>0</v>
      </c>
    </row>
    <row r="192" spans="1:7" x14ac:dyDescent="0.25">
      <c r="A192" s="32">
        <f>'AFORO-Boy.-Calle 69B'!C986</f>
        <v>715</v>
      </c>
      <c r="B192" s="32">
        <f>'AFORO-Boy.-Calle 69B'!D986</f>
        <v>730</v>
      </c>
      <c r="C192" s="33" t="str">
        <f>'AFORO-Boy.-Calle 69B'!F986</f>
        <v>10(3)</v>
      </c>
      <c r="D192" s="33">
        <f>'AFORO-Boy.-Calle 69B'!G986</f>
        <v>0</v>
      </c>
      <c r="E192" s="33">
        <f>'AFORO-Boy.-Calle 69B'!H986</f>
        <v>0</v>
      </c>
      <c r="F192" s="33">
        <f>'AFORO-Boy.-Calle 69B'!I986</f>
        <v>0</v>
      </c>
      <c r="G192" s="33">
        <f>'AFORO-Boy.-Calle 69B'!J986</f>
        <v>0</v>
      </c>
    </row>
    <row r="193" spans="1:7" x14ac:dyDescent="0.25">
      <c r="A193" s="32">
        <f>'AFORO-Boy.-Calle 69B'!C987</f>
        <v>730</v>
      </c>
      <c r="B193" s="32">
        <f>'AFORO-Boy.-Calle 69B'!D987</f>
        <v>745</v>
      </c>
      <c r="C193" s="33" t="str">
        <f>'AFORO-Boy.-Calle 69B'!F987</f>
        <v>10(3)</v>
      </c>
      <c r="D193" s="33">
        <f>'AFORO-Boy.-Calle 69B'!G987</f>
        <v>0</v>
      </c>
      <c r="E193" s="33">
        <f>'AFORO-Boy.-Calle 69B'!H987</f>
        <v>0</v>
      </c>
      <c r="F193" s="33">
        <f>'AFORO-Boy.-Calle 69B'!I987</f>
        <v>0</v>
      </c>
      <c r="G193" s="33">
        <f>'AFORO-Boy.-Calle 69B'!J987</f>
        <v>0</v>
      </c>
    </row>
    <row r="194" spans="1:7" x14ac:dyDescent="0.25">
      <c r="A194" s="32">
        <f>'AFORO-Boy.-Calle 69B'!C988</f>
        <v>745</v>
      </c>
      <c r="B194" s="32">
        <f>'AFORO-Boy.-Calle 69B'!D988</f>
        <v>800</v>
      </c>
      <c r="C194" s="33" t="str">
        <f>'AFORO-Boy.-Calle 69B'!F988</f>
        <v>10(3)</v>
      </c>
      <c r="D194" s="33">
        <f>'AFORO-Boy.-Calle 69B'!G988</f>
        <v>0</v>
      </c>
      <c r="E194" s="33">
        <f>'AFORO-Boy.-Calle 69B'!H988</f>
        <v>0</v>
      </c>
      <c r="F194" s="33">
        <f>'AFORO-Boy.-Calle 69B'!I988</f>
        <v>0</v>
      </c>
      <c r="G194" s="33">
        <f>'AFORO-Boy.-Calle 69B'!J988</f>
        <v>0</v>
      </c>
    </row>
    <row r="195" spans="1:7" x14ac:dyDescent="0.25">
      <c r="A195" s="32">
        <f>'AFORO-Boy.-Calle 69B'!C989</f>
        <v>800</v>
      </c>
      <c r="B195" s="32">
        <f>'AFORO-Boy.-Calle 69B'!D989</f>
        <v>815</v>
      </c>
      <c r="C195" s="33" t="str">
        <f>'AFORO-Boy.-Calle 69B'!F989</f>
        <v>10(3)</v>
      </c>
      <c r="D195" s="33">
        <f>'AFORO-Boy.-Calle 69B'!G989</f>
        <v>0</v>
      </c>
      <c r="E195" s="33">
        <f>'AFORO-Boy.-Calle 69B'!H989</f>
        <v>0</v>
      </c>
      <c r="F195" s="33">
        <f>'AFORO-Boy.-Calle 69B'!I989</f>
        <v>0</v>
      </c>
      <c r="G195" s="33">
        <f>'AFORO-Boy.-Calle 69B'!J989</f>
        <v>0</v>
      </c>
    </row>
    <row r="196" spans="1:7" x14ac:dyDescent="0.25">
      <c r="A196" s="32">
        <f>'AFORO-Boy.-Calle 69B'!C990</f>
        <v>815</v>
      </c>
      <c r="B196" s="32">
        <f>'AFORO-Boy.-Calle 69B'!D990</f>
        <v>830</v>
      </c>
      <c r="C196" s="33" t="str">
        <f>'AFORO-Boy.-Calle 69B'!F990</f>
        <v>10(3)</v>
      </c>
      <c r="D196" s="33">
        <f>'AFORO-Boy.-Calle 69B'!G990</f>
        <v>0</v>
      </c>
      <c r="E196" s="33">
        <f>'AFORO-Boy.-Calle 69B'!H990</f>
        <v>0</v>
      </c>
      <c r="F196" s="33">
        <f>'AFORO-Boy.-Calle 69B'!I990</f>
        <v>0</v>
      </c>
      <c r="G196" s="33">
        <f>'AFORO-Boy.-Calle 69B'!J990</f>
        <v>0</v>
      </c>
    </row>
    <row r="197" spans="1:7" x14ac:dyDescent="0.25">
      <c r="A197" s="32">
        <f>'AFORO-Boy.-Calle 69B'!C991</f>
        <v>830</v>
      </c>
      <c r="B197" s="32">
        <f>'AFORO-Boy.-Calle 69B'!D991</f>
        <v>845</v>
      </c>
      <c r="C197" s="33" t="str">
        <f>'AFORO-Boy.-Calle 69B'!F991</f>
        <v>10(3)</v>
      </c>
      <c r="D197" s="33">
        <f>'AFORO-Boy.-Calle 69B'!G991</f>
        <v>0</v>
      </c>
      <c r="E197" s="33">
        <f>'AFORO-Boy.-Calle 69B'!H991</f>
        <v>0</v>
      </c>
      <c r="F197" s="33">
        <f>'AFORO-Boy.-Calle 69B'!I991</f>
        <v>0</v>
      </c>
      <c r="G197" s="33">
        <f>'AFORO-Boy.-Calle 69B'!J991</f>
        <v>0</v>
      </c>
    </row>
    <row r="198" spans="1:7" x14ac:dyDescent="0.25">
      <c r="A198" s="32">
        <f>'AFORO-Boy.-Calle 69B'!C992</f>
        <v>845</v>
      </c>
      <c r="B198" s="32">
        <f>'AFORO-Boy.-Calle 69B'!D992</f>
        <v>900</v>
      </c>
      <c r="C198" s="33" t="str">
        <f>'AFORO-Boy.-Calle 69B'!F992</f>
        <v>10(3)</v>
      </c>
      <c r="D198" s="33">
        <f>'AFORO-Boy.-Calle 69B'!G992</f>
        <v>0</v>
      </c>
      <c r="E198" s="33">
        <f>'AFORO-Boy.-Calle 69B'!H992</f>
        <v>0</v>
      </c>
      <c r="F198" s="33">
        <f>'AFORO-Boy.-Calle 69B'!I992</f>
        <v>0</v>
      </c>
      <c r="G198" s="33">
        <f>'AFORO-Boy.-Calle 69B'!J992</f>
        <v>0</v>
      </c>
    </row>
    <row r="199" spans="1:7" x14ac:dyDescent="0.25">
      <c r="A199" s="32">
        <f>'AFORO-Boy.-Calle 69B'!C993</f>
        <v>900</v>
      </c>
      <c r="B199" s="32">
        <f>'AFORO-Boy.-Calle 69B'!D993</f>
        <v>915</v>
      </c>
      <c r="C199" s="33" t="str">
        <f>'AFORO-Boy.-Calle 69B'!F993</f>
        <v>10(3)</v>
      </c>
      <c r="D199" s="33">
        <f>'AFORO-Boy.-Calle 69B'!G993</f>
        <v>0</v>
      </c>
      <c r="E199" s="33">
        <f>'AFORO-Boy.-Calle 69B'!H993</f>
        <v>0</v>
      </c>
      <c r="F199" s="33">
        <f>'AFORO-Boy.-Calle 69B'!I993</f>
        <v>0</v>
      </c>
      <c r="G199" s="33">
        <f>'AFORO-Boy.-Calle 69B'!J993</f>
        <v>0</v>
      </c>
    </row>
    <row r="200" spans="1:7" x14ac:dyDescent="0.25">
      <c r="A200" s="32">
        <f>'AFORO-Boy.-Calle 69B'!C994</f>
        <v>915</v>
      </c>
      <c r="B200" s="32">
        <f>'AFORO-Boy.-Calle 69B'!D994</f>
        <v>930</v>
      </c>
      <c r="C200" s="33" t="str">
        <f>'AFORO-Boy.-Calle 69B'!F994</f>
        <v>10(3)</v>
      </c>
      <c r="D200" s="33">
        <f>'AFORO-Boy.-Calle 69B'!G994</f>
        <v>0</v>
      </c>
      <c r="E200" s="33">
        <f>'AFORO-Boy.-Calle 69B'!H994</f>
        <v>0</v>
      </c>
      <c r="F200" s="33">
        <f>'AFORO-Boy.-Calle 69B'!I994</f>
        <v>0</v>
      </c>
      <c r="G200" s="33">
        <f>'AFORO-Boy.-Calle 69B'!J994</f>
        <v>0</v>
      </c>
    </row>
    <row r="201" spans="1:7" x14ac:dyDescent="0.25">
      <c r="A201" s="32">
        <f>'AFORO-Boy.-Calle 69B'!C995</f>
        <v>930</v>
      </c>
      <c r="B201" s="32">
        <f>'AFORO-Boy.-Calle 69B'!D995</f>
        <v>945</v>
      </c>
      <c r="C201" s="33" t="str">
        <f>'AFORO-Boy.-Calle 69B'!F995</f>
        <v>10(3)</v>
      </c>
      <c r="D201" s="33">
        <f>'AFORO-Boy.-Calle 69B'!G995</f>
        <v>0</v>
      </c>
      <c r="E201" s="33">
        <f>'AFORO-Boy.-Calle 69B'!H995</f>
        <v>0</v>
      </c>
      <c r="F201" s="33">
        <f>'AFORO-Boy.-Calle 69B'!I995</f>
        <v>0</v>
      </c>
      <c r="G201" s="33">
        <f>'AFORO-Boy.-Calle 69B'!J995</f>
        <v>0</v>
      </c>
    </row>
    <row r="202" spans="1:7" x14ac:dyDescent="0.25">
      <c r="A202" s="32">
        <f>'AFORO-Boy.-Calle 69B'!C996</f>
        <v>945</v>
      </c>
      <c r="B202" s="32">
        <f>'AFORO-Boy.-Calle 69B'!D996</f>
        <v>1000</v>
      </c>
      <c r="C202" s="33" t="str">
        <f>'AFORO-Boy.-Calle 69B'!F996</f>
        <v>10(3)</v>
      </c>
      <c r="D202" s="33">
        <f>'AFORO-Boy.-Calle 69B'!G996</f>
        <v>0</v>
      </c>
      <c r="E202" s="33">
        <f>'AFORO-Boy.-Calle 69B'!H996</f>
        <v>0</v>
      </c>
      <c r="F202" s="33">
        <f>'AFORO-Boy.-Calle 69B'!I996</f>
        <v>0</v>
      </c>
      <c r="G202" s="33">
        <f>'AFORO-Boy.-Calle 69B'!J996</f>
        <v>0</v>
      </c>
    </row>
    <row r="203" spans="1:7" x14ac:dyDescent="0.25">
      <c r="A203" s="32">
        <f>'AFORO-Boy.-Calle 69B'!C997</f>
        <v>1000</v>
      </c>
      <c r="B203" s="32">
        <f>'AFORO-Boy.-Calle 69B'!D997</f>
        <v>1015</v>
      </c>
      <c r="C203" s="33" t="str">
        <f>'AFORO-Boy.-Calle 69B'!F997</f>
        <v>10(3)</v>
      </c>
      <c r="D203" s="33">
        <f>'AFORO-Boy.-Calle 69B'!G997</f>
        <v>0</v>
      </c>
      <c r="E203" s="33">
        <f>'AFORO-Boy.-Calle 69B'!H997</f>
        <v>0</v>
      </c>
      <c r="F203" s="33">
        <f>'AFORO-Boy.-Calle 69B'!I997</f>
        <v>0</v>
      </c>
      <c r="G203" s="33">
        <f>'AFORO-Boy.-Calle 69B'!J997</f>
        <v>0</v>
      </c>
    </row>
    <row r="204" spans="1:7" x14ac:dyDescent="0.25">
      <c r="A204" s="32">
        <f>'AFORO-Boy.-Calle 69B'!C998</f>
        <v>1015</v>
      </c>
      <c r="B204" s="32">
        <f>'AFORO-Boy.-Calle 69B'!D998</f>
        <v>1030</v>
      </c>
      <c r="C204" s="33" t="str">
        <f>'AFORO-Boy.-Calle 69B'!F998</f>
        <v>10(3)</v>
      </c>
      <c r="D204" s="33">
        <f>'AFORO-Boy.-Calle 69B'!G998</f>
        <v>0</v>
      </c>
      <c r="E204" s="33">
        <f>'AFORO-Boy.-Calle 69B'!H998</f>
        <v>0</v>
      </c>
      <c r="F204" s="33">
        <f>'AFORO-Boy.-Calle 69B'!I998</f>
        <v>0</v>
      </c>
      <c r="G204" s="33">
        <f>'AFORO-Boy.-Calle 69B'!J998</f>
        <v>0</v>
      </c>
    </row>
    <row r="205" spans="1:7" x14ac:dyDescent="0.25">
      <c r="A205" s="32">
        <f>'AFORO-Boy.-Calle 69B'!C999</f>
        <v>1030</v>
      </c>
      <c r="B205" s="32">
        <f>'AFORO-Boy.-Calle 69B'!D999</f>
        <v>1045</v>
      </c>
      <c r="C205" s="33" t="str">
        <f>'AFORO-Boy.-Calle 69B'!F999</f>
        <v>10(3)</v>
      </c>
      <c r="D205" s="33">
        <f>'AFORO-Boy.-Calle 69B'!G999</f>
        <v>0</v>
      </c>
      <c r="E205" s="33">
        <f>'AFORO-Boy.-Calle 69B'!H999</f>
        <v>0</v>
      </c>
      <c r="F205" s="33">
        <f>'AFORO-Boy.-Calle 69B'!I999</f>
        <v>0</v>
      </c>
      <c r="G205" s="33">
        <f>'AFORO-Boy.-Calle 69B'!J999</f>
        <v>0</v>
      </c>
    </row>
    <row r="206" spans="1:7" x14ac:dyDescent="0.25">
      <c r="A206" s="32">
        <f>'AFORO-Boy.-Calle 69B'!C1000</f>
        <v>1045</v>
      </c>
      <c r="B206" s="32">
        <f>'AFORO-Boy.-Calle 69B'!D1000</f>
        <v>1100</v>
      </c>
      <c r="C206" s="33" t="str">
        <f>'AFORO-Boy.-Calle 69B'!F1000</f>
        <v>10(3)</v>
      </c>
      <c r="D206" s="33">
        <f>'AFORO-Boy.-Calle 69B'!G1000</f>
        <v>0</v>
      </c>
      <c r="E206" s="33">
        <f>'AFORO-Boy.-Calle 69B'!H1000</f>
        <v>0</v>
      </c>
      <c r="F206" s="33">
        <f>'AFORO-Boy.-Calle 69B'!I1000</f>
        <v>0</v>
      </c>
      <c r="G206" s="33">
        <f>'AFORO-Boy.-Calle 69B'!J1000</f>
        <v>0</v>
      </c>
    </row>
    <row r="207" spans="1:7" x14ac:dyDescent="0.25">
      <c r="A207" s="32">
        <f>'AFORO-Boy.-Calle 69B'!C1001</f>
        <v>1100</v>
      </c>
      <c r="B207" s="32">
        <f>'AFORO-Boy.-Calle 69B'!D1001</f>
        <v>1115</v>
      </c>
      <c r="C207" s="33" t="str">
        <f>'AFORO-Boy.-Calle 69B'!F1001</f>
        <v>10(3)</v>
      </c>
      <c r="D207" s="33">
        <f>'AFORO-Boy.-Calle 69B'!G1001</f>
        <v>0</v>
      </c>
      <c r="E207" s="33">
        <f>'AFORO-Boy.-Calle 69B'!H1001</f>
        <v>0</v>
      </c>
      <c r="F207" s="33">
        <f>'AFORO-Boy.-Calle 69B'!I1001</f>
        <v>0</v>
      </c>
      <c r="G207" s="33">
        <f>'AFORO-Boy.-Calle 69B'!J1001</f>
        <v>0</v>
      </c>
    </row>
    <row r="208" spans="1:7" x14ac:dyDescent="0.25">
      <c r="A208" s="32">
        <f>'AFORO-Boy.-Calle 69B'!C1002</f>
        <v>1115</v>
      </c>
      <c r="B208" s="32">
        <f>'AFORO-Boy.-Calle 69B'!D1002</f>
        <v>1130</v>
      </c>
      <c r="C208" s="33" t="str">
        <f>'AFORO-Boy.-Calle 69B'!F1002</f>
        <v>10(3)</v>
      </c>
      <c r="D208" s="33">
        <f>'AFORO-Boy.-Calle 69B'!G1002</f>
        <v>0</v>
      </c>
      <c r="E208" s="33">
        <f>'AFORO-Boy.-Calle 69B'!H1002</f>
        <v>0</v>
      </c>
      <c r="F208" s="33">
        <f>'AFORO-Boy.-Calle 69B'!I1002</f>
        <v>0</v>
      </c>
      <c r="G208" s="33">
        <f>'AFORO-Boy.-Calle 69B'!J1002</f>
        <v>0</v>
      </c>
    </row>
    <row r="209" spans="1:7" x14ac:dyDescent="0.25">
      <c r="A209" s="32">
        <f>'AFORO-Boy.-Calle 69B'!C1003</f>
        <v>1130</v>
      </c>
      <c r="B209" s="32">
        <f>'AFORO-Boy.-Calle 69B'!D1003</f>
        <v>1145</v>
      </c>
      <c r="C209" s="33" t="str">
        <f>'AFORO-Boy.-Calle 69B'!F1003</f>
        <v>10(3)</v>
      </c>
      <c r="D209" s="33">
        <f>'AFORO-Boy.-Calle 69B'!G1003</f>
        <v>0</v>
      </c>
      <c r="E209" s="33">
        <f>'AFORO-Boy.-Calle 69B'!H1003</f>
        <v>0</v>
      </c>
      <c r="F209" s="33">
        <f>'AFORO-Boy.-Calle 69B'!I1003</f>
        <v>0</v>
      </c>
      <c r="G209" s="33">
        <f>'AFORO-Boy.-Calle 69B'!J1003</f>
        <v>0</v>
      </c>
    </row>
    <row r="210" spans="1:7" x14ac:dyDescent="0.25">
      <c r="A210" s="32">
        <f>'AFORO-Boy.-Calle 69B'!C1004</f>
        <v>1145</v>
      </c>
      <c r="B210" s="32">
        <f>'AFORO-Boy.-Calle 69B'!D1004</f>
        <v>1200</v>
      </c>
      <c r="C210" s="33" t="str">
        <f>'AFORO-Boy.-Calle 69B'!F1004</f>
        <v>10(3)</v>
      </c>
      <c r="D210" s="33">
        <f>'AFORO-Boy.-Calle 69B'!G1004</f>
        <v>0</v>
      </c>
      <c r="E210" s="33">
        <f>'AFORO-Boy.-Calle 69B'!H1004</f>
        <v>0</v>
      </c>
      <c r="F210" s="33">
        <f>'AFORO-Boy.-Calle 69B'!I1004</f>
        <v>0</v>
      </c>
      <c r="G210" s="33">
        <f>'AFORO-Boy.-Calle 69B'!J1004</f>
        <v>0</v>
      </c>
    </row>
    <row r="211" spans="1:7" x14ac:dyDescent="0.25">
      <c r="A211" s="32">
        <f>'AFORO-Boy.-Calle 69B'!C1005</f>
        <v>1200</v>
      </c>
      <c r="B211" s="32">
        <f>'AFORO-Boy.-Calle 69B'!D1005</f>
        <v>1215</v>
      </c>
      <c r="C211" s="33" t="str">
        <f>'AFORO-Boy.-Calle 69B'!F1005</f>
        <v>10(3)</v>
      </c>
      <c r="D211" s="33">
        <f>'AFORO-Boy.-Calle 69B'!G1005</f>
        <v>0</v>
      </c>
      <c r="E211" s="33">
        <f>'AFORO-Boy.-Calle 69B'!H1005</f>
        <v>0</v>
      </c>
      <c r="F211" s="33">
        <f>'AFORO-Boy.-Calle 69B'!I1005</f>
        <v>0</v>
      </c>
      <c r="G211" s="33">
        <f>'AFORO-Boy.-Calle 69B'!J1005</f>
        <v>0</v>
      </c>
    </row>
    <row r="212" spans="1:7" x14ac:dyDescent="0.25">
      <c r="A212" s="32">
        <f>'AFORO-Boy.-Calle 69B'!C1006</f>
        <v>1215</v>
      </c>
      <c r="B212" s="32">
        <f>'AFORO-Boy.-Calle 69B'!D1006</f>
        <v>1230</v>
      </c>
      <c r="C212" s="33" t="str">
        <f>'AFORO-Boy.-Calle 69B'!F1006</f>
        <v>10(3)</v>
      </c>
      <c r="D212" s="33">
        <f>'AFORO-Boy.-Calle 69B'!G1006</f>
        <v>0</v>
      </c>
      <c r="E212" s="33">
        <f>'AFORO-Boy.-Calle 69B'!H1006</f>
        <v>0</v>
      </c>
      <c r="F212" s="33">
        <f>'AFORO-Boy.-Calle 69B'!I1006</f>
        <v>0</v>
      </c>
      <c r="G212" s="33">
        <f>'AFORO-Boy.-Calle 69B'!J1006</f>
        <v>0</v>
      </c>
    </row>
    <row r="213" spans="1:7" x14ac:dyDescent="0.25">
      <c r="A213" s="32">
        <f>'AFORO-Boy.-Calle 69B'!C1007</f>
        <v>1230</v>
      </c>
      <c r="B213" s="32">
        <f>'AFORO-Boy.-Calle 69B'!D1007</f>
        <v>1245</v>
      </c>
      <c r="C213" s="33" t="str">
        <f>'AFORO-Boy.-Calle 69B'!F1007</f>
        <v>10(3)</v>
      </c>
      <c r="D213" s="33">
        <f>'AFORO-Boy.-Calle 69B'!G1007</f>
        <v>0</v>
      </c>
      <c r="E213" s="33">
        <f>'AFORO-Boy.-Calle 69B'!H1007</f>
        <v>0</v>
      </c>
      <c r="F213" s="33">
        <f>'AFORO-Boy.-Calle 69B'!I1007</f>
        <v>0</v>
      </c>
      <c r="G213" s="33">
        <f>'AFORO-Boy.-Calle 69B'!J1007</f>
        <v>0</v>
      </c>
    </row>
    <row r="214" spans="1:7" x14ac:dyDescent="0.25">
      <c r="A214" s="32">
        <f>'AFORO-Boy.-Calle 69B'!C1008</f>
        <v>1245</v>
      </c>
      <c r="B214" s="32">
        <f>'AFORO-Boy.-Calle 69B'!D1008</f>
        <v>1300</v>
      </c>
      <c r="C214" s="33" t="str">
        <f>'AFORO-Boy.-Calle 69B'!F1008</f>
        <v>10(3)</v>
      </c>
      <c r="D214" s="33">
        <f>'AFORO-Boy.-Calle 69B'!G1008</f>
        <v>0</v>
      </c>
      <c r="E214" s="33">
        <f>'AFORO-Boy.-Calle 69B'!H1008</f>
        <v>0</v>
      </c>
      <c r="F214" s="33">
        <f>'AFORO-Boy.-Calle 69B'!I1008</f>
        <v>0</v>
      </c>
      <c r="G214" s="33">
        <f>'AFORO-Boy.-Calle 69B'!J1008</f>
        <v>0</v>
      </c>
    </row>
    <row r="215" spans="1:7" x14ac:dyDescent="0.25">
      <c r="A215" s="32">
        <f>'AFORO-Boy.-Calle 69B'!C1009</f>
        <v>1300</v>
      </c>
      <c r="B215" s="32">
        <f>'AFORO-Boy.-Calle 69B'!D1009</f>
        <v>1315</v>
      </c>
      <c r="C215" s="33" t="str">
        <f>'AFORO-Boy.-Calle 69B'!F1009</f>
        <v>10(3)</v>
      </c>
      <c r="D215" s="33">
        <f>'AFORO-Boy.-Calle 69B'!G1009</f>
        <v>0</v>
      </c>
      <c r="E215" s="33">
        <f>'AFORO-Boy.-Calle 69B'!H1009</f>
        <v>0</v>
      </c>
      <c r="F215" s="33">
        <f>'AFORO-Boy.-Calle 69B'!I1009</f>
        <v>0</v>
      </c>
      <c r="G215" s="33">
        <f>'AFORO-Boy.-Calle 69B'!J1009</f>
        <v>0</v>
      </c>
    </row>
    <row r="216" spans="1:7" x14ac:dyDescent="0.25">
      <c r="A216" s="32">
        <f>'AFORO-Boy.-Calle 69B'!C1010</f>
        <v>1315</v>
      </c>
      <c r="B216" s="32">
        <f>'AFORO-Boy.-Calle 69B'!D1010</f>
        <v>1330</v>
      </c>
      <c r="C216" s="33" t="str">
        <f>'AFORO-Boy.-Calle 69B'!F1010</f>
        <v>10(3)</v>
      </c>
      <c r="D216" s="33">
        <f>'AFORO-Boy.-Calle 69B'!G1010</f>
        <v>0</v>
      </c>
      <c r="E216" s="33">
        <f>'AFORO-Boy.-Calle 69B'!H1010</f>
        <v>0</v>
      </c>
      <c r="F216" s="33">
        <f>'AFORO-Boy.-Calle 69B'!I1010</f>
        <v>0</v>
      </c>
      <c r="G216" s="33">
        <f>'AFORO-Boy.-Calle 69B'!J1010</f>
        <v>0</v>
      </c>
    </row>
    <row r="217" spans="1:7" x14ac:dyDescent="0.25">
      <c r="A217" s="32">
        <f>'AFORO-Boy.-Calle 69B'!C1011</f>
        <v>1330</v>
      </c>
      <c r="B217" s="32">
        <f>'AFORO-Boy.-Calle 69B'!D1011</f>
        <v>1345</v>
      </c>
      <c r="C217" s="33" t="str">
        <f>'AFORO-Boy.-Calle 69B'!F1011</f>
        <v>10(3)</v>
      </c>
      <c r="D217" s="33">
        <f>'AFORO-Boy.-Calle 69B'!G1011</f>
        <v>0</v>
      </c>
      <c r="E217" s="33">
        <f>'AFORO-Boy.-Calle 69B'!H1011</f>
        <v>0</v>
      </c>
      <c r="F217" s="33">
        <f>'AFORO-Boy.-Calle 69B'!I1011</f>
        <v>0</v>
      </c>
      <c r="G217" s="33">
        <f>'AFORO-Boy.-Calle 69B'!J1011</f>
        <v>0</v>
      </c>
    </row>
    <row r="218" spans="1:7" x14ac:dyDescent="0.25">
      <c r="A218" s="32">
        <f>'AFORO-Boy.-Calle 69B'!C1012</f>
        <v>1345</v>
      </c>
      <c r="B218" s="32">
        <f>'AFORO-Boy.-Calle 69B'!D1012</f>
        <v>1400</v>
      </c>
      <c r="C218" s="33" t="str">
        <f>'AFORO-Boy.-Calle 69B'!F1012</f>
        <v>10(3)</v>
      </c>
      <c r="D218" s="33">
        <f>'AFORO-Boy.-Calle 69B'!G1012</f>
        <v>0</v>
      </c>
      <c r="E218" s="33">
        <f>'AFORO-Boy.-Calle 69B'!H1012</f>
        <v>0</v>
      </c>
      <c r="F218" s="33">
        <f>'AFORO-Boy.-Calle 69B'!I1012</f>
        <v>0</v>
      </c>
      <c r="G218" s="33">
        <f>'AFORO-Boy.-Calle 69B'!J1012</f>
        <v>0</v>
      </c>
    </row>
    <row r="219" spans="1:7" x14ac:dyDescent="0.25">
      <c r="A219" s="32">
        <f>'AFORO-Boy.-Calle 69B'!C1013</f>
        <v>1400</v>
      </c>
      <c r="B219" s="32">
        <f>'AFORO-Boy.-Calle 69B'!D1013</f>
        <v>1415</v>
      </c>
      <c r="C219" s="33" t="str">
        <f>'AFORO-Boy.-Calle 69B'!F1013</f>
        <v>10(3)</v>
      </c>
      <c r="D219" s="33">
        <f>'AFORO-Boy.-Calle 69B'!G1013</f>
        <v>0</v>
      </c>
      <c r="E219" s="33">
        <f>'AFORO-Boy.-Calle 69B'!H1013</f>
        <v>0</v>
      </c>
      <c r="F219" s="33">
        <f>'AFORO-Boy.-Calle 69B'!I1013</f>
        <v>0</v>
      </c>
      <c r="G219" s="33">
        <f>'AFORO-Boy.-Calle 69B'!J1013</f>
        <v>0</v>
      </c>
    </row>
    <row r="220" spans="1:7" x14ac:dyDescent="0.25">
      <c r="A220" s="32">
        <f>'AFORO-Boy.-Calle 69B'!C1014</f>
        <v>1415</v>
      </c>
      <c r="B220" s="32">
        <f>'AFORO-Boy.-Calle 69B'!D1014</f>
        <v>1430</v>
      </c>
      <c r="C220" s="33" t="str">
        <f>'AFORO-Boy.-Calle 69B'!F1014</f>
        <v>10(3)</v>
      </c>
      <c r="D220" s="33">
        <f>'AFORO-Boy.-Calle 69B'!G1014</f>
        <v>0</v>
      </c>
      <c r="E220" s="33">
        <f>'AFORO-Boy.-Calle 69B'!H1014</f>
        <v>0</v>
      </c>
      <c r="F220" s="33">
        <f>'AFORO-Boy.-Calle 69B'!I1014</f>
        <v>0</v>
      </c>
      <c r="G220" s="33">
        <f>'AFORO-Boy.-Calle 69B'!J1014</f>
        <v>0</v>
      </c>
    </row>
    <row r="221" spans="1:7" x14ac:dyDescent="0.25">
      <c r="A221" s="32">
        <f>'AFORO-Boy.-Calle 69B'!C1015</f>
        <v>1430</v>
      </c>
      <c r="B221" s="32">
        <f>'AFORO-Boy.-Calle 69B'!D1015</f>
        <v>1445</v>
      </c>
      <c r="C221" s="33" t="str">
        <f>'AFORO-Boy.-Calle 69B'!F1015</f>
        <v>10(3)</v>
      </c>
      <c r="D221" s="33">
        <f>'AFORO-Boy.-Calle 69B'!G1015</f>
        <v>0</v>
      </c>
      <c r="E221" s="33">
        <f>'AFORO-Boy.-Calle 69B'!H1015</f>
        <v>0</v>
      </c>
      <c r="F221" s="33">
        <f>'AFORO-Boy.-Calle 69B'!I1015</f>
        <v>0</v>
      </c>
      <c r="G221" s="33">
        <f>'AFORO-Boy.-Calle 69B'!J1015</f>
        <v>0</v>
      </c>
    </row>
    <row r="222" spans="1:7" x14ac:dyDescent="0.25">
      <c r="A222" s="32">
        <f>'AFORO-Boy.-Calle 69B'!C1016</f>
        <v>1445</v>
      </c>
      <c r="B222" s="32">
        <f>'AFORO-Boy.-Calle 69B'!D1016</f>
        <v>1500</v>
      </c>
      <c r="C222" s="33" t="str">
        <f>'AFORO-Boy.-Calle 69B'!F1016</f>
        <v>10(3)</v>
      </c>
      <c r="D222" s="33">
        <f>'AFORO-Boy.-Calle 69B'!G1016</f>
        <v>0</v>
      </c>
      <c r="E222" s="33">
        <f>'AFORO-Boy.-Calle 69B'!H1016</f>
        <v>0</v>
      </c>
      <c r="F222" s="33">
        <f>'AFORO-Boy.-Calle 69B'!I1016</f>
        <v>0</v>
      </c>
      <c r="G222" s="33">
        <f>'AFORO-Boy.-Calle 69B'!J1016</f>
        <v>0</v>
      </c>
    </row>
    <row r="223" spans="1:7" x14ac:dyDescent="0.25">
      <c r="A223" s="32">
        <f>'AFORO-Boy.-Calle 69B'!C1017</f>
        <v>1500</v>
      </c>
      <c r="B223" s="32">
        <f>'AFORO-Boy.-Calle 69B'!D1017</f>
        <v>1515</v>
      </c>
      <c r="C223" s="33" t="str">
        <f>'AFORO-Boy.-Calle 69B'!F1017</f>
        <v>10(3)</v>
      </c>
      <c r="D223" s="33">
        <f>'AFORO-Boy.-Calle 69B'!G1017</f>
        <v>0</v>
      </c>
      <c r="E223" s="33">
        <f>'AFORO-Boy.-Calle 69B'!H1017</f>
        <v>0</v>
      </c>
      <c r="F223" s="33">
        <f>'AFORO-Boy.-Calle 69B'!I1017</f>
        <v>0</v>
      </c>
      <c r="G223" s="33">
        <f>'AFORO-Boy.-Calle 69B'!J1017</f>
        <v>0</v>
      </c>
    </row>
    <row r="224" spans="1:7" x14ac:dyDescent="0.25">
      <c r="A224" s="32">
        <f>'AFORO-Boy.-Calle 69B'!C1018</f>
        <v>1515</v>
      </c>
      <c r="B224" s="32">
        <f>'AFORO-Boy.-Calle 69B'!D1018</f>
        <v>1530</v>
      </c>
      <c r="C224" s="33" t="str">
        <f>'AFORO-Boy.-Calle 69B'!F1018</f>
        <v>10(3)</v>
      </c>
      <c r="D224" s="33">
        <f>'AFORO-Boy.-Calle 69B'!G1018</f>
        <v>0</v>
      </c>
      <c r="E224" s="33">
        <f>'AFORO-Boy.-Calle 69B'!H1018</f>
        <v>0</v>
      </c>
      <c r="F224" s="33">
        <f>'AFORO-Boy.-Calle 69B'!I1018</f>
        <v>0</v>
      </c>
      <c r="G224" s="33">
        <f>'AFORO-Boy.-Calle 69B'!J1018</f>
        <v>0</v>
      </c>
    </row>
    <row r="225" spans="1:7" x14ac:dyDescent="0.25">
      <c r="A225" s="32">
        <f>'AFORO-Boy.-Calle 69B'!C1019</f>
        <v>1530</v>
      </c>
      <c r="B225" s="32">
        <f>'AFORO-Boy.-Calle 69B'!D1019</f>
        <v>1545</v>
      </c>
      <c r="C225" s="33" t="str">
        <f>'AFORO-Boy.-Calle 69B'!F1019</f>
        <v>10(3)</v>
      </c>
      <c r="D225" s="33">
        <f>'AFORO-Boy.-Calle 69B'!G1019</f>
        <v>0</v>
      </c>
      <c r="E225" s="33">
        <f>'AFORO-Boy.-Calle 69B'!H1019</f>
        <v>0</v>
      </c>
      <c r="F225" s="33">
        <f>'AFORO-Boy.-Calle 69B'!I1019</f>
        <v>0</v>
      </c>
      <c r="G225" s="33">
        <f>'AFORO-Boy.-Calle 69B'!J1019</f>
        <v>0</v>
      </c>
    </row>
    <row r="226" spans="1:7" x14ac:dyDescent="0.25">
      <c r="A226" s="32">
        <f>'AFORO-Boy.-Calle 69B'!C1020</f>
        <v>1545</v>
      </c>
      <c r="B226" s="32">
        <f>'AFORO-Boy.-Calle 69B'!D1020</f>
        <v>1600</v>
      </c>
      <c r="C226" s="33" t="str">
        <f>'AFORO-Boy.-Calle 69B'!F1020</f>
        <v>10(3)</v>
      </c>
      <c r="D226" s="33">
        <f>'AFORO-Boy.-Calle 69B'!G1020</f>
        <v>0</v>
      </c>
      <c r="E226" s="33">
        <f>'AFORO-Boy.-Calle 69B'!H1020</f>
        <v>0</v>
      </c>
      <c r="F226" s="33">
        <f>'AFORO-Boy.-Calle 69B'!I1020</f>
        <v>0</v>
      </c>
      <c r="G226" s="33">
        <f>'AFORO-Boy.-Calle 69B'!J1020</f>
        <v>0</v>
      </c>
    </row>
    <row r="227" spans="1:7" x14ac:dyDescent="0.25">
      <c r="A227" s="32">
        <f>'AFORO-Boy.-Calle 69B'!C1021</f>
        <v>1600</v>
      </c>
      <c r="B227" s="32">
        <f>'AFORO-Boy.-Calle 69B'!D1021</f>
        <v>1615</v>
      </c>
      <c r="C227" s="33" t="str">
        <f>'AFORO-Boy.-Calle 69B'!F1021</f>
        <v>10(3)</v>
      </c>
      <c r="D227" s="33">
        <f>'AFORO-Boy.-Calle 69B'!G1021</f>
        <v>0</v>
      </c>
      <c r="E227" s="33">
        <f>'AFORO-Boy.-Calle 69B'!H1021</f>
        <v>0</v>
      </c>
      <c r="F227" s="33">
        <f>'AFORO-Boy.-Calle 69B'!I1021</f>
        <v>0</v>
      </c>
      <c r="G227" s="33">
        <f>'AFORO-Boy.-Calle 69B'!J1021</f>
        <v>0</v>
      </c>
    </row>
    <row r="228" spans="1:7" x14ac:dyDescent="0.25">
      <c r="A228" s="32">
        <f>'AFORO-Boy.-Calle 69B'!C1022</f>
        <v>1615</v>
      </c>
      <c r="B228" s="32">
        <f>'AFORO-Boy.-Calle 69B'!D1022</f>
        <v>1630</v>
      </c>
      <c r="C228" s="33" t="str">
        <f>'AFORO-Boy.-Calle 69B'!F1022</f>
        <v>10(3)</v>
      </c>
      <c r="D228" s="33">
        <f>'AFORO-Boy.-Calle 69B'!G1022</f>
        <v>0</v>
      </c>
      <c r="E228" s="33">
        <f>'AFORO-Boy.-Calle 69B'!H1022</f>
        <v>0</v>
      </c>
      <c r="F228" s="33">
        <f>'AFORO-Boy.-Calle 69B'!I1022</f>
        <v>0</v>
      </c>
      <c r="G228" s="33">
        <f>'AFORO-Boy.-Calle 69B'!J1022</f>
        <v>0</v>
      </c>
    </row>
    <row r="229" spans="1:7" x14ac:dyDescent="0.25">
      <c r="A229" s="32">
        <f>'AFORO-Boy.-Calle 69B'!C1023</f>
        <v>1630</v>
      </c>
      <c r="B229" s="32">
        <f>'AFORO-Boy.-Calle 69B'!D1023</f>
        <v>1645</v>
      </c>
      <c r="C229" s="33" t="str">
        <f>'AFORO-Boy.-Calle 69B'!F1023</f>
        <v>10(3)</v>
      </c>
      <c r="D229" s="33">
        <f>'AFORO-Boy.-Calle 69B'!G1023</f>
        <v>0</v>
      </c>
      <c r="E229" s="33">
        <f>'AFORO-Boy.-Calle 69B'!H1023</f>
        <v>0</v>
      </c>
      <c r="F229" s="33">
        <f>'AFORO-Boy.-Calle 69B'!I1023</f>
        <v>0</v>
      </c>
      <c r="G229" s="33">
        <f>'AFORO-Boy.-Calle 69B'!J1023</f>
        <v>0</v>
      </c>
    </row>
    <row r="230" spans="1:7" x14ac:dyDescent="0.25">
      <c r="A230" s="32">
        <f>'AFORO-Boy.-Calle 69B'!C1024</f>
        <v>1645</v>
      </c>
      <c r="B230" s="32">
        <f>'AFORO-Boy.-Calle 69B'!D1024</f>
        <v>1700</v>
      </c>
      <c r="C230" s="33" t="str">
        <f>'AFORO-Boy.-Calle 69B'!F1024</f>
        <v>10(3)</v>
      </c>
      <c r="D230" s="33">
        <f>'AFORO-Boy.-Calle 69B'!G1024</f>
        <v>0</v>
      </c>
      <c r="E230" s="33">
        <f>'AFORO-Boy.-Calle 69B'!H1024</f>
        <v>0</v>
      </c>
      <c r="F230" s="33">
        <f>'AFORO-Boy.-Calle 69B'!I1024</f>
        <v>0</v>
      </c>
      <c r="G230" s="33">
        <f>'AFORO-Boy.-Calle 69B'!J1024</f>
        <v>0</v>
      </c>
    </row>
    <row r="231" spans="1:7" x14ac:dyDescent="0.25">
      <c r="A231" s="32">
        <f>'AFORO-Boy.-Calle 69B'!C1025</f>
        <v>1700</v>
      </c>
      <c r="B231" s="32">
        <f>'AFORO-Boy.-Calle 69B'!D1025</f>
        <v>1715</v>
      </c>
      <c r="C231" s="33" t="str">
        <f>'AFORO-Boy.-Calle 69B'!F1025</f>
        <v>10(3)</v>
      </c>
      <c r="D231" s="33">
        <f>'AFORO-Boy.-Calle 69B'!G1025</f>
        <v>0</v>
      </c>
      <c r="E231" s="33">
        <f>'AFORO-Boy.-Calle 69B'!H1025</f>
        <v>0</v>
      </c>
      <c r="F231" s="33">
        <f>'AFORO-Boy.-Calle 69B'!I1025</f>
        <v>0</v>
      </c>
      <c r="G231" s="33">
        <f>'AFORO-Boy.-Calle 69B'!J1025</f>
        <v>0</v>
      </c>
    </row>
    <row r="232" spans="1:7" x14ac:dyDescent="0.25">
      <c r="A232" s="32">
        <f>'AFORO-Boy.-Calle 69B'!C1026</f>
        <v>1715</v>
      </c>
      <c r="B232" s="32">
        <f>'AFORO-Boy.-Calle 69B'!D1026</f>
        <v>1730</v>
      </c>
      <c r="C232" s="33" t="str">
        <f>'AFORO-Boy.-Calle 69B'!F1026</f>
        <v>10(3)</v>
      </c>
      <c r="D232" s="33">
        <f>'AFORO-Boy.-Calle 69B'!G1026</f>
        <v>0</v>
      </c>
      <c r="E232" s="33">
        <f>'AFORO-Boy.-Calle 69B'!H1026</f>
        <v>0</v>
      </c>
      <c r="F232" s="33">
        <f>'AFORO-Boy.-Calle 69B'!I1026</f>
        <v>0</v>
      </c>
      <c r="G232" s="33">
        <f>'AFORO-Boy.-Calle 69B'!J1026</f>
        <v>0</v>
      </c>
    </row>
    <row r="233" spans="1:7" x14ac:dyDescent="0.25">
      <c r="A233" s="32">
        <f>'AFORO-Boy.-Calle 69B'!C1027</f>
        <v>1730</v>
      </c>
      <c r="B233" s="32">
        <f>'AFORO-Boy.-Calle 69B'!D1027</f>
        <v>1745</v>
      </c>
      <c r="C233" s="33" t="str">
        <f>'AFORO-Boy.-Calle 69B'!F1027</f>
        <v>10(3)</v>
      </c>
      <c r="D233" s="33">
        <f>'AFORO-Boy.-Calle 69B'!G1027</f>
        <v>0</v>
      </c>
      <c r="E233" s="33">
        <f>'AFORO-Boy.-Calle 69B'!H1027</f>
        <v>0</v>
      </c>
      <c r="F233" s="33">
        <f>'AFORO-Boy.-Calle 69B'!I1027</f>
        <v>0</v>
      </c>
      <c r="G233" s="33">
        <f>'AFORO-Boy.-Calle 69B'!J1027</f>
        <v>0</v>
      </c>
    </row>
    <row r="234" spans="1:7" x14ac:dyDescent="0.25">
      <c r="A234" s="32">
        <f>'AFORO-Boy.-Calle 69B'!C1028</f>
        <v>1745</v>
      </c>
      <c r="B234" s="32">
        <f>'AFORO-Boy.-Calle 69B'!D1028</f>
        <v>1800</v>
      </c>
      <c r="C234" s="33" t="str">
        <f>'AFORO-Boy.-Calle 69B'!F1028</f>
        <v>10(3)</v>
      </c>
      <c r="D234" s="33">
        <f>'AFORO-Boy.-Calle 69B'!G1028</f>
        <v>0</v>
      </c>
      <c r="E234" s="33">
        <f>'AFORO-Boy.-Calle 69B'!H1028</f>
        <v>0</v>
      </c>
      <c r="F234" s="33">
        <f>'AFORO-Boy.-Calle 69B'!I1028</f>
        <v>0</v>
      </c>
      <c r="G234" s="33">
        <f>'AFORO-Boy.-Calle 69B'!J1028</f>
        <v>0</v>
      </c>
    </row>
    <row r="235" spans="1:7" x14ac:dyDescent="0.25">
      <c r="A235" s="32">
        <f>'AFORO-Boy.-Calle 69B'!C1029</f>
        <v>1800</v>
      </c>
      <c r="B235" s="32">
        <f>'AFORO-Boy.-Calle 69B'!D1029</f>
        <v>1815</v>
      </c>
      <c r="C235" s="33" t="str">
        <f>'AFORO-Boy.-Calle 69B'!F1029</f>
        <v>10(3)</v>
      </c>
      <c r="D235" s="33">
        <f>'AFORO-Boy.-Calle 69B'!G1029</f>
        <v>0</v>
      </c>
      <c r="E235" s="33">
        <f>'AFORO-Boy.-Calle 69B'!H1029</f>
        <v>0</v>
      </c>
      <c r="F235" s="33">
        <f>'AFORO-Boy.-Calle 69B'!I1029</f>
        <v>0</v>
      </c>
      <c r="G235" s="33">
        <f>'AFORO-Boy.-Calle 69B'!J1029</f>
        <v>0</v>
      </c>
    </row>
    <row r="236" spans="1:7" x14ac:dyDescent="0.25">
      <c r="A236" s="32">
        <f>'AFORO-Boy.-Calle 69B'!C1030</f>
        <v>1815</v>
      </c>
      <c r="B236" s="32">
        <f>'AFORO-Boy.-Calle 69B'!D1030</f>
        <v>1830</v>
      </c>
      <c r="C236" s="33" t="str">
        <f>'AFORO-Boy.-Calle 69B'!F1030</f>
        <v>10(3)</v>
      </c>
      <c r="D236" s="33">
        <f>'AFORO-Boy.-Calle 69B'!G1030</f>
        <v>0</v>
      </c>
      <c r="E236" s="33">
        <f>'AFORO-Boy.-Calle 69B'!H1030</f>
        <v>0</v>
      </c>
      <c r="F236" s="33">
        <f>'AFORO-Boy.-Calle 69B'!I1030</f>
        <v>0</v>
      </c>
      <c r="G236" s="33">
        <f>'AFORO-Boy.-Calle 69B'!J1030</f>
        <v>0</v>
      </c>
    </row>
    <row r="237" spans="1:7" x14ac:dyDescent="0.25">
      <c r="A237" s="32">
        <f>'AFORO-Boy.-Calle 69B'!C1031</f>
        <v>1830</v>
      </c>
      <c r="B237" s="32">
        <f>'AFORO-Boy.-Calle 69B'!D1031</f>
        <v>1845</v>
      </c>
      <c r="C237" s="33" t="str">
        <f>'AFORO-Boy.-Calle 69B'!F1031</f>
        <v>10(3)</v>
      </c>
      <c r="D237" s="33">
        <f>'AFORO-Boy.-Calle 69B'!G1031</f>
        <v>0</v>
      </c>
      <c r="E237" s="33">
        <f>'AFORO-Boy.-Calle 69B'!H1031</f>
        <v>0</v>
      </c>
      <c r="F237" s="33">
        <f>'AFORO-Boy.-Calle 69B'!I1031</f>
        <v>0</v>
      </c>
      <c r="G237" s="33">
        <f>'AFORO-Boy.-Calle 69B'!J1031</f>
        <v>0</v>
      </c>
    </row>
    <row r="238" spans="1:7" x14ac:dyDescent="0.25">
      <c r="A238" s="32">
        <f>'AFORO-Boy.-Calle 69B'!C1032</f>
        <v>1845</v>
      </c>
      <c r="B238" s="32">
        <f>'AFORO-Boy.-Calle 69B'!D1032</f>
        <v>1900</v>
      </c>
      <c r="C238" s="33" t="str">
        <f>'AFORO-Boy.-Calle 69B'!F1032</f>
        <v>10(3)</v>
      </c>
      <c r="D238" s="33">
        <f>'AFORO-Boy.-Calle 69B'!G1032</f>
        <v>0</v>
      </c>
      <c r="E238" s="33">
        <f>'AFORO-Boy.-Calle 69B'!H1032</f>
        <v>0</v>
      </c>
      <c r="F238" s="33">
        <f>'AFORO-Boy.-Calle 69B'!I1032</f>
        <v>0</v>
      </c>
      <c r="G238" s="33">
        <f>'AFORO-Boy.-Calle 69B'!J1032</f>
        <v>0</v>
      </c>
    </row>
    <row r="239" spans="1:7" x14ac:dyDescent="0.25">
      <c r="A239" s="32">
        <f>'AFORO-Boy.-Calle 69B'!C1033</f>
        <v>1900</v>
      </c>
      <c r="B239" s="32">
        <f>'AFORO-Boy.-Calle 69B'!D1033</f>
        <v>1915</v>
      </c>
      <c r="C239" s="33" t="str">
        <f>'AFORO-Boy.-Calle 69B'!F1033</f>
        <v>10(3)</v>
      </c>
      <c r="D239" s="33">
        <f>'AFORO-Boy.-Calle 69B'!G1033</f>
        <v>0</v>
      </c>
      <c r="E239" s="33">
        <f>'AFORO-Boy.-Calle 69B'!H1033</f>
        <v>0</v>
      </c>
      <c r="F239" s="33">
        <f>'AFORO-Boy.-Calle 69B'!I1033</f>
        <v>0</v>
      </c>
      <c r="G239" s="33">
        <f>'AFORO-Boy.-Calle 69B'!J1033</f>
        <v>0</v>
      </c>
    </row>
    <row r="240" spans="1:7" x14ac:dyDescent="0.25">
      <c r="A240" s="32">
        <f>'AFORO-Boy.-Calle 69B'!C1034</f>
        <v>1915</v>
      </c>
      <c r="B240" s="32">
        <f>'AFORO-Boy.-Calle 69B'!D1034</f>
        <v>1930</v>
      </c>
      <c r="C240" s="33" t="str">
        <f>'AFORO-Boy.-Calle 69B'!F1034</f>
        <v>10(3)</v>
      </c>
      <c r="D240" s="33">
        <f>'AFORO-Boy.-Calle 69B'!G1034</f>
        <v>0</v>
      </c>
      <c r="E240" s="33">
        <f>'AFORO-Boy.-Calle 69B'!H1034</f>
        <v>0</v>
      </c>
      <c r="F240" s="33">
        <f>'AFORO-Boy.-Calle 69B'!I1034</f>
        <v>0</v>
      </c>
      <c r="G240" s="33">
        <f>'AFORO-Boy.-Calle 69B'!J1034</f>
        <v>0</v>
      </c>
    </row>
    <row r="241" spans="1:7" x14ac:dyDescent="0.25">
      <c r="A241" s="32">
        <f>'AFORO-Boy.-Calle 69B'!C1035</f>
        <v>1930</v>
      </c>
      <c r="B241" s="32">
        <f>'AFORO-Boy.-Calle 69B'!D1035</f>
        <v>1945</v>
      </c>
      <c r="C241" s="33" t="str">
        <f>'AFORO-Boy.-Calle 69B'!F1035</f>
        <v>10(3)</v>
      </c>
      <c r="D241" s="33">
        <f>'AFORO-Boy.-Calle 69B'!G1035</f>
        <v>0</v>
      </c>
      <c r="E241" s="33">
        <f>'AFORO-Boy.-Calle 69B'!H1035</f>
        <v>0</v>
      </c>
      <c r="F241" s="33">
        <f>'AFORO-Boy.-Calle 69B'!I1035</f>
        <v>0</v>
      </c>
      <c r="G241" s="33">
        <f>'AFORO-Boy.-Calle 69B'!J1035</f>
        <v>0</v>
      </c>
    </row>
    <row r="242" spans="1:7" x14ac:dyDescent="0.25">
      <c r="A242" s="32">
        <f>'AFORO-Boy.-Calle 69B'!C1036</f>
        <v>1945</v>
      </c>
      <c r="B242" s="32">
        <f>'AFORO-Boy.-Calle 69B'!D1036</f>
        <v>2000</v>
      </c>
      <c r="C242" s="33" t="str">
        <f>'AFORO-Boy.-Calle 69B'!F1036</f>
        <v>10(3)</v>
      </c>
      <c r="D242" s="33">
        <f>'AFORO-Boy.-Calle 69B'!G1036</f>
        <v>0</v>
      </c>
      <c r="E242" s="33">
        <f>'AFORO-Boy.-Calle 69B'!H1036</f>
        <v>0</v>
      </c>
      <c r="F242" s="33">
        <f>'AFORO-Boy.-Calle 69B'!I1036</f>
        <v>0</v>
      </c>
      <c r="G242" s="33">
        <f>'AFORO-Boy.-Calle 69B'!J1036</f>
        <v>0</v>
      </c>
    </row>
    <row r="243" spans="1:7" x14ac:dyDescent="0.25">
      <c r="A243" s="32"/>
    </row>
    <row r="244" spans="1:7" x14ac:dyDescent="0.25">
      <c r="A244" s="32"/>
    </row>
  </sheetData>
  <mergeCells count="17">
    <mergeCell ref="Q1:Q2"/>
    <mergeCell ref="A1:G1"/>
    <mergeCell ref="A2:B2"/>
    <mergeCell ref="J1:K2"/>
    <mergeCell ref="L1:L2"/>
    <mergeCell ref="M1:P1"/>
    <mergeCell ref="J3:J7"/>
    <mergeCell ref="K3:K7"/>
    <mergeCell ref="W3:W7"/>
    <mergeCell ref="J8:J12"/>
    <mergeCell ref="K8:K12"/>
    <mergeCell ref="W8:W12"/>
    <mergeCell ref="V13:W13"/>
    <mergeCell ref="Z1:AF1"/>
    <mergeCell ref="Z2:AA2"/>
    <mergeCell ref="R1:U1"/>
    <mergeCell ref="V1:W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8"/>
  <sheetViews>
    <sheetView topLeftCell="A207" zoomScale="85" zoomScaleNormal="85" workbookViewId="0">
      <selection activeCell="R2" sqref="R2:U2"/>
    </sheetView>
  </sheetViews>
  <sheetFormatPr baseColWidth="10" defaultRowHeight="15" x14ac:dyDescent="0.25"/>
  <cols>
    <col min="10" max="23" width="9.7109375" customWidth="1"/>
  </cols>
  <sheetData>
    <row r="1" spans="1:37" ht="19.5" customHeight="1" thickBot="1" x14ac:dyDescent="0.3">
      <c r="A1" s="280" t="s">
        <v>51</v>
      </c>
      <c r="B1" s="281"/>
      <c r="C1" s="281"/>
      <c r="D1" s="281"/>
      <c r="E1" s="281"/>
      <c r="F1" s="281"/>
      <c r="G1" s="282"/>
      <c r="J1" s="310" t="str">
        <f>A2</f>
        <v>PERÍODO</v>
      </c>
      <c r="K1" s="311"/>
      <c r="L1" s="314" t="s">
        <v>17</v>
      </c>
      <c r="M1" s="303" t="s">
        <v>52</v>
      </c>
      <c r="N1" s="304"/>
      <c r="O1" s="304"/>
      <c r="P1" s="305"/>
      <c r="Q1" s="301" t="s">
        <v>53</v>
      </c>
      <c r="R1" s="316" t="s">
        <v>54</v>
      </c>
      <c r="S1" s="304"/>
      <c r="T1" s="304"/>
      <c r="U1" s="305"/>
      <c r="V1" s="310" t="s">
        <v>53</v>
      </c>
      <c r="W1" s="311"/>
      <c r="Z1" s="298" t="s">
        <v>72</v>
      </c>
      <c r="AA1" s="299"/>
      <c r="AB1" s="299"/>
      <c r="AC1" s="299"/>
      <c r="AD1" s="299"/>
      <c r="AE1" s="299"/>
      <c r="AF1" s="300"/>
    </row>
    <row r="2" spans="1:37" ht="24.75" thickBot="1" x14ac:dyDescent="0.3">
      <c r="A2" s="278" t="s">
        <v>16</v>
      </c>
      <c r="B2" s="279"/>
      <c r="C2" s="50" t="s">
        <v>17</v>
      </c>
      <c r="D2" s="49" t="s">
        <v>67</v>
      </c>
      <c r="E2" s="49" t="s">
        <v>68</v>
      </c>
      <c r="F2" s="49" t="s">
        <v>12</v>
      </c>
      <c r="G2" s="49" t="s">
        <v>13</v>
      </c>
      <c r="J2" s="317"/>
      <c r="K2" s="318"/>
      <c r="L2" s="323"/>
      <c r="M2" s="117" t="str">
        <f>D2</f>
        <v>AUTOS</v>
      </c>
      <c r="N2" s="118" t="str">
        <f>E2</f>
        <v>BUSES</v>
      </c>
      <c r="O2" s="118" t="str">
        <f>F2</f>
        <v>CAMIONES</v>
      </c>
      <c r="P2" s="119" t="str">
        <f>G2</f>
        <v>MOTOS</v>
      </c>
      <c r="Q2" s="322"/>
      <c r="R2" s="126" t="str">
        <f>M2&amp;" - "&amp;"("&amp;M13&amp;")"</f>
        <v>AUTOS - (3829)</v>
      </c>
      <c r="S2" s="126" t="str">
        <f>N2&amp;" - "&amp;"("&amp;N13&amp;")"</f>
        <v>BUSES - (176)</v>
      </c>
      <c r="T2" s="126" t="str">
        <f>O2&amp;" - "&amp;"("&amp;O13&amp;")"</f>
        <v>CAMIONES - (687)</v>
      </c>
      <c r="U2" s="126" t="str">
        <f>P2&amp;" - "&amp;"("&amp;P13&amp;")"</f>
        <v>MOTOS - (1738)</v>
      </c>
      <c r="V2" s="317"/>
      <c r="W2" s="318"/>
      <c r="Z2" s="265" t="s">
        <v>16</v>
      </c>
      <c r="AA2" s="266"/>
      <c r="AB2" s="88" t="s">
        <v>17</v>
      </c>
      <c r="AC2" s="88" t="s">
        <v>67</v>
      </c>
      <c r="AD2" s="88" t="s">
        <v>68</v>
      </c>
      <c r="AE2" s="88" t="s">
        <v>12</v>
      </c>
      <c r="AF2" s="89" t="s">
        <v>13</v>
      </c>
      <c r="AG2" s="123" t="s">
        <v>75</v>
      </c>
      <c r="AH2" s="123" t="str">
        <f>"PROM. DE AUTOS"&amp;" "&amp;AH7</f>
        <v>PROM. DE AUTOS 48</v>
      </c>
      <c r="AI2" s="123" t="str">
        <f>"PROM. DE BUSES"&amp;" "&amp;AI7</f>
        <v>PROM. DE BUSES 3</v>
      </c>
      <c r="AJ2" s="123" t="str">
        <f>"PROM. DE CAMIONES"&amp;" "&amp;AJ7</f>
        <v>PROM. DE CAMIONES 9</v>
      </c>
      <c r="AK2" s="89" t="str">
        <f>"PROM. DE MOTOS"&amp;" "&amp;AK7</f>
        <v>PROM. DE MOTOS 28</v>
      </c>
    </row>
    <row r="3" spans="1:37" x14ac:dyDescent="0.25">
      <c r="A3" s="32">
        <f>'AFORO-Boy.-Calle 69B'!C317</f>
        <v>500</v>
      </c>
      <c r="B3" s="32">
        <f>'AFORO-Boy.-Calle 69B'!D317</f>
        <v>515</v>
      </c>
      <c r="C3" s="39">
        <f>'AFORO-Boy.-Calle 69B'!F317</f>
        <v>4</v>
      </c>
      <c r="D3" s="39">
        <f>'AFORO-Boy.-Calle 69B'!G317</f>
        <v>0</v>
      </c>
      <c r="E3" s="39">
        <f>'AFORO-Boy.-Calle 69B'!H317</f>
        <v>0</v>
      </c>
      <c r="F3" s="39">
        <f>'AFORO-Boy.-Calle 69B'!I317</f>
        <v>0</v>
      </c>
      <c r="G3" s="39">
        <f>'AFORO-Boy.-Calle 69B'!J317</f>
        <v>0</v>
      </c>
      <c r="J3" s="319">
        <f>A7</f>
        <v>600</v>
      </c>
      <c r="K3" s="320">
        <f>B22</f>
        <v>1000</v>
      </c>
      <c r="L3" s="120">
        <f>C7</f>
        <v>4</v>
      </c>
      <c r="M3" s="121">
        <f>IF($C$7&gt;0,SUM(D7:D22))</f>
        <v>693</v>
      </c>
      <c r="N3" s="121">
        <f>IF($C$7&gt;0,SUM(E7:E22))</f>
        <v>36</v>
      </c>
      <c r="O3" s="121">
        <f>IF($C$7&gt;0,SUM(F7:F22))</f>
        <v>124</v>
      </c>
      <c r="P3" s="121">
        <f>IF($C$7&gt;0,SUM(G7:G22))</f>
        <v>394</v>
      </c>
      <c r="Q3" s="121">
        <f t="shared" ref="Q3:Q10" si="0">SUM(M3:P3)</f>
        <v>1247</v>
      </c>
      <c r="R3" s="122">
        <f t="shared" ref="R3:V4" si="1">M3/$Q$13*100</f>
        <v>10.777604976671851</v>
      </c>
      <c r="S3" s="122">
        <f t="shared" si="1"/>
        <v>0.55987558320373254</v>
      </c>
      <c r="T3" s="122">
        <f t="shared" si="1"/>
        <v>1.9284603421461897</v>
      </c>
      <c r="U3" s="122">
        <f t="shared" si="1"/>
        <v>6.1275272161741832</v>
      </c>
      <c r="V3" s="122">
        <f t="shared" si="1"/>
        <v>19.393468118195955</v>
      </c>
      <c r="W3" s="321">
        <f>SUM(V3:V7)</f>
        <v>25.19440124416796</v>
      </c>
      <c r="Z3" s="51">
        <f>A63</f>
        <v>500</v>
      </c>
      <c r="AA3" s="52">
        <f>B63</f>
        <v>515</v>
      </c>
      <c r="AB3" s="23">
        <f>C3</f>
        <v>4</v>
      </c>
      <c r="AC3" s="23">
        <f>D3+D183+D63+D123</f>
        <v>0</v>
      </c>
      <c r="AD3" s="23">
        <f>E3+E183+E63+E123</f>
        <v>0</v>
      </c>
      <c r="AE3" s="23">
        <f t="shared" ref="AE3:AF18" si="2">F3+F183+F63+F123</f>
        <v>0</v>
      </c>
      <c r="AF3" s="23">
        <f t="shared" si="2"/>
        <v>0</v>
      </c>
      <c r="AG3" s="124"/>
      <c r="AH3" s="124"/>
      <c r="AI3" s="124"/>
      <c r="AJ3" s="124"/>
      <c r="AK3" s="124"/>
    </row>
    <row r="4" spans="1:37" x14ac:dyDescent="0.25">
      <c r="A4" s="32">
        <f>'AFORO-Boy.-Calle 69B'!C318</f>
        <v>515</v>
      </c>
      <c r="B4" s="32">
        <f>'AFORO-Boy.-Calle 69B'!D318</f>
        <v>530</v>
      </c>
      <c r="C4" s="39">
        <f>'AFORO-Boy.-Calle 69B'!F318</f>
        <v>4</v>
      </c>
      <c r="D4" s="39">
        <f>'AFORO-Boy.-Calle 69B'!G318</f>
        <v>0</v>
      </c>
      <c r="E4" s="39">
        <f>'AFORO-Boy.-Calle 69B'!H318</f>
        <v>0</v>
      </c>
      <c r="F4" s="39">
        <f>'AFORO-Boy.-Calle 69B'!I318</f>
        <v>0</v>
      </c>
      <c r="G4" s="39">
        <f>'AFORO-Boy.-Calle 69B'!J318</f>
        <v>0</v>
      </c>
      <c r="J4" s="272"/>
      <c r="K4" s="273"/>
      <c r="L4" s="86">
        <f>C64</f>
        <v>8</v>
      </c>
      <c r="M4" s="41">
        <f>IF($C$64&gt;0,SUM(D64:D79)," ")</f>
        <v>0</v>
      </c>
      <c r="N4" s="41">
        <f>IF($C$59&gt;0,SUM(E59:E75)," ")</f>
        <v>22</v>
      </c>
      <c r="O4" s="41">
        <f>IF($C$59&gt;0,SUM(F59:F75)," ")</f>
        <v>35</v>
      </c>
      <c r="P4" s="41">
        <f>IF($C$59&gt;0,SUM(G59:G75)," ")</f>
        <v>164</v>
      </c>
      <c r="Q4" s="41">
        <f t="shared" si="0"/>
        <v>221</v>
      </c>
      <c r="R4" s="42">
        <f t="shared" si="1"/>
        <v>0</v>
      </c>
      <c r="S4" s="42">
        <f t="shared" si="1"/>
        <v>0.34214618973561434</v>
      </c>
      <c r="T4" s="42">
        <f t="shared" si="1"/>
        <v>0.54432348367029548</v>
      </c>
      <c r="U4" s="42">
        <f t="shared" si="1"/>
        <v>2.55054432348367</v>
      </c>
      <c r="V4" s="42">
        <f t="shared" si="1"/>
        <v>3.4370139968895796</v>
      </c>
      <c r="W4" s="277"/>
      <c r="Z4" s="51">
        <f t="shared" ref="Z4:AA19" si="3">A64</f>
        <v>515</v>
      </c>
      <c r="AA4" s="52">
        <f t="shared" si="3"/>
        <v>530</v>
      </c>
      <c r="AB4" s="23">
        <f t="shared" ref="AB4:AB62" si="4">C4</f>
        <v>4</v>
      </c>
      <c r="AC4" s="23">
        <f t="shared" ref="AC4:AF19" si="5">D4+D184+D64+D124</f>
        <v>0</v>
      </c>
      <c r="AD4" s="23">
        <f t="shared" si="5"/>
        <v>0</v>
      </c>
      <c r="AE4" s="23">
        <f t="shared" si="2"/>
        <v>0</v>
      </c>
      <c r="AF4" s="23">
        <f t="shared" si="2"/>
        <v>0</v>
      </c>
      <c r="AG4" s="124"/>
      <c r="AH4" s="124"/>
      <c r="AI4" s="124"/>
      <c r="AJ4" s="124"/>
      <c r="AK4" s="124"/>
    </row>
    <row r="5" spans="1:37" x14ac:dyDescent="0.25">
      <c r="A5" s="32">
        <f>'AFORO-Boy.-Calle 69B'!C319</f>
        <v>530</v>
      </c>
      <c r="B5" s="32">
        <f>'AFORO-Boy.-Calle 69B'!D319</f>
        <v>545</v>
      </c>
      <c r="C5" s="39">
        <f>'AFORO-Boy.-Calle 69B'!F319</f>
        <v>4</v>
      </c>
      <c r="D5" s="39">
        <f>'AFORO-Boy.-Calle 69B'!G319</f>
        <v>0</v>
      </c>
      <c r="E5" s="39">
        <f>'AFORO-Boy.-Calle 69B'!H319</f>
        <v>0</v>
      </c>
      <c r="F5" s="39">
        <f>'AFORO-Boy.-Calle 69B'!I319</f>
        <v>0</v>
      </c>
      <c r="G5" s="39">
        <f>'AFORO-Boy.-Calle 69B'!J319</f>
        <v>0</v>
      </c>
      <c r="J5" s="272"/>
      <c r="K5" s="273"/>
      <c r="L5" s="87" t="str">
        <f>C124</f>
        <v>9(4)</v>
      </c>
      <c r="M5" s="41">
        <f>IF($C$124&gt;0,SUM(D124:D139))</f>
        <v>90</v>
      </c>
      <c r="N5" s="41">
        <f>IF($C$124&gt;0,SUM(E124:E139))</f>
        <v>3</v>
      </c>
      <c r="O5" s="41">
        <f>IF($C$124&gt;0,SUM(F124:F139))</f>
        <v>9</v>
      </c>
      <c r="P5" s="41">
        <f>IF($C$124&gt;0,SUM(G124:G139))</f>
        <v>50</v>
      </c>
      <c r="Q5" s="41">
        <f t="shared" si="0"/>
        <v>152</v>
      </c>
      <c r="R5" s="42">
        <f t="shared" ref="R5:V7" si="6">M5/$Q$13*100</f>
        <v>1.3996889580093312</v>
      </c>
      <c r="S5" s="42">
        <f t="shared" si="6"/>
        <v>4.6656298600311043E-2</v>
      </c>
      <c r="T5" s="42">
        <f t="shared" si="6"/>
        <v>0.13996889580093314</v>
      </c>
      <c r="U5" s="42">
        <f t="shared" si="6"/>
        <v>0.77760497667185069</v>
      </c>
      <c r="V5" s="42">
        <f t="shared" si="6"/>
        <v>2.3639191290824262</v>
      </c>
      <c r="W5" s="277"/>
      <c r="Z5" s="51">
        <f t="shared" si="3"/>
        <v>530</v>
      </c>
      <c r="AA5" s="52">
        <f t="shared" si="3"/>
        <v>545</v>
      </c>
      <c r="AB5" s="23">
        <f t="shared" si="4"/>
        <v>4</v>
      </c>
      <c r="AC5" s="23">
        <f t="shared" si="5"/>
        <v>0</v>
      </c>
      <c r="AD5" s="23">
        <f t="shared" si="5"/>
        <v>0</v>
      </c>
      <c r="AE5" s="23">
        <f t="shared" si="2"/>
        <v>0</v>
      </c>
      <c r="AF5" s="23">
        <f t="shared" si="2"/>
        <v>0</v>
      </c>
      <c r="AG5" s="124"/>
      <c r="AH5" s="124"/>
      <c r="AI5" s="124"/>
      <c r="AJ5" s="124"/>
      <c r="AK5" s="124"/>
    </row>
    <row r="6" spans="1:37" x14ac:dyDescent="0.25">
      <c r="A6" s="32">
        <f>'AFORO-Boy.-Calle 69B'!C320</f>
        <v>545</v>
      </c>
      <c r="B6" s="32">
        <f>'AFORO-Boy.-Calle 69B'!D320</f>
        <v>600</v>
      </c>
      <c r="C6" s="39">
        <f>'AFORO-Boy.-Calle 69B'!F320</f>
        <v>4</v>
      </c>
      <c r="D6" s="39">
        <f>'AFORO-Boy.-Calle 69B'!G320</f>
        <v>0</v>
      </c>
      <c r="E6" s="39">
        <f>'AFORO-Boy.-Calle 69B'!H320</f>
        <v>0</v>
      </c>
      <c r="F6" s="39">
        <f>'AFORO-Boy.-Calle 69B'!I320</f>
        <v>0</v>
      </c>
      <c r="G6" s="39">
        <f>'AFORO-Boy.-Calle 69B'!J320</f>
        <v>0</v>
      </c>
      <c r="J6" s="272"/>
      <c r="K6" s="273"/>
      <c r="L6" s="87" t="str">
        <f>C184</f>
        <v>10(4)</v>
      </c>
      <c r="M6" s="41">
        <f>IF($C$184&gt;0,SUM(D184:D199)," ")</f>
        <v>0</v>
      </c>
      <c r="N6" s="41">
        <f>IF($C$184&gt;0,SUM(E184:E199)," ")</f>
        <v>0</v>
      </c>
      <c r="O6" s="41">
        <f>IF($C$184&gt;0,SUM(F184:F199)," ")</f>
        <v>0</v>
      </c>
      <c r="P6" s="41">
        <f>IF($C$184&gt;0,SUM(G184:G199)," ")</f>
        <v>0</v>
      </c>
      <c r="Q6" s="41">
        <f t="shared" si="0"/>
        <v>0</v>
      </c>
      <c r="R6" s="42">
        <f t="shared" si="6"/>
        <v>0</v>
      </c>
      <c r="S6" s="42">
        <f t="shared" si="6"/>
        <v>0</v>
      </c>
      <c r="T6" s="42">
        <f t="shared" si="6"/>
        <v>0</v>
      </c>
      <c r="U6" s="42">
        <f t="shared" si="6"/>
        <v>0</v>
      </c>
      <c r="V6" s="42">
        <f t="shared" si="6"/>
        <v>0</v>
      </c>
      <c r="W6" s="277"/>
      <c r="Z6" s="51">
        <f t="shared" si="3"/>
        <v>545</v>
      </c>
      <c r="AA6" s="52">
        <f t="shared" si="3"/>
        <v>600</v>
      </c>
      <c r="AB6" s="23">
        <f t="shared" si="4"/>
        <v>4</v>
      </c>
      <c r="AC6" s="23">
        <f t="shared" si="5"/>
        <v>0</v>
      </c>
      <c r="AD6" s="23">
        <f t="shared" si="5"/>
        <v>0</v>
      </c>
      <c r="AE6" s="23">
        <f t="shared" si="2"/>
        <v>0</v>
      </c>
      <c r="AF6" s="23">
        <f t="shared" si="2"/>
        <v>0</v>
      </c>
      <c r="AG6" s="124"/>
      <c r="AH6" s="124"/>
      <c r="AI6" s="124"/>
      <c r="AJ6" s="124"/>
      <c r="AK6" s="124"/>
    </row>
    <row r="7" spans="1:37" x14ac:dyDescent="0.25">
      <c r="A7" s="32">
        <f>'AFORO-Boy.-Calle 69B'!C321</f>
        <v>600</v>
      </c>
      <c r="B7" s="32">
        <f>'AFORO-Boy.-Calle 69B'!D321</f>
        <v>615</v>
      </c>
      <c r="C7" s="39">
        <f>'AFORO-Boy.-Calle 69B'!F321</f>
        <v>4</v>
      </c>
      <c r="D7" s="39">
        <f>'AFORO-Boy.-Calle 69B'!G321</f>
        <v>30</v>
      </c>
      <c r="E7" s="39">
        <f>'AFORO-Boy.-Calle 69B'!H321</f>
        <v>1</v>
      </c>
      <c r="F7" s="39">
        <f>'AFORO-Boy.-Calle 69B'!I321</f>
        <v>2</v>
      </c>
      <c r="G7" s="39">
        <f>'AFORO-Boy.-Calle 69B'!J321</f>
        <v>9</v>
      </c>
      <c r="J7" s="272"/>
      <c r="K7" s="273"/>
      <c r="L7" s="87">
        <f>C244</f>
        <v>0</v>
      </c>
      <c r="M7" s="41" t="str">
        <f>IF($C$244&gt;0,SUM(D244:D259),"No presenta Carril Rapido (B)")</f>
        <v>No presenta Carril Rapido (B)</v>
      </c>
      <c r="N7" s="41" t="str">
        <f>IF($C$244&gt;0,SUM(E244:E259),"No presenta Carril Rapido (B)")</f>
        <v>No presenta Carril Rapido (B)</v>
      </c>
      <c r="O7" s="41" t="str">
        <f>IF($C$244&gt;0,SUM(F244:F259),"No presenta Carril Rapido (B)")</f>
        <v>No presenta Carril Rapido (B)</v>
      </c>
      <c r="P7" s="41" t="str">
        <f>IF($C$244&gt;0,SUM(G244:G259),"No presenta Carril Rapido (B)")</f>
        <v>No presenta Carril Rapido (B)</v>
      </c>
      <c r="Q7" s="41">
        <f t="shared" si="0"/>
        <v>0</v>
      </c>
      <c r="R7" s="42" t="e">
        <f>M7/$Q$13*100</f>
        <v>#VALUE!</v>
      </c>
      <c r="S7" s="42" t="e">
        <f t="shared" si="6"/>
        <v>#VALUE!</v>
      </c>
      <c r="T7" s="42" t="e">
        <f t="shared" si="6"/>
        <v>#VALUE!</v>
      </c>
      <c r="U7" s="42" t="e">
        <f t="shared" si="6"/>
        <v>#VALUE!</v>
      </c>
      <c r="V7" s="42">
        <f t="shared" si="6"/>
        <v>0</v>
      </c>
      <c r="W7" s="277"/>
      <c r="Z7" s="51">
        <f t="shared" si="3"/>
        <v>600</v>
      </c>
      <c r="AA7" s="52">
        <f t="shared" si="3"/>
        <v>615</v>
      </c>
      <c r="AB7" s="23">
        <f t="shared" si="4"/>
        <v>4</v>
      </c>
      <c r="AC7" s="23">
        <f t="shared" si="5"/>
        <v>31</v>
      </c>
      <c r="AD7" s="23">
        <f t="shared" si="5"/>
        <v>1</v>
      </c>
      <c r="AE7" s="23">
        <f t="shared" si="2"/>
        <v>3</v>
      </c>
      <c r="AF7" s="23">
        <f t="shared" si="2"/>
        <v>11</v>
      </c>
      <c r="AG7" s="125" t="str">
        <f>Z7&amp;" a "&amp;AA22</f>
        <v>600 a 1000</v>
      </c>
      <c r="AH7" s="124">
        <f>ROUNDUP(AVERAGE($AC$6:$AC$22),0)</f>
        <v>48</v>
      </c>
      <c r="AI7" s="124">
        <f>ROUNDUP(AVERAGE($AD$6:$AD$22),0)</f>
        <v>3</v>
      </c>
      <c r="AJ7" s="124">
        <f>ROUNDUP(AVERAGE($AE$6:$AE$22),0)</f>
        <v>9</v>
      </c>
      <c r="AK7" s="124">
        <f>ROUNDUP(AVERAGE($AF$6:$AF$22),0)</f>
        <v>28</v>
      </c>
    </row>
    <row r="8" spans="1:37" x14ac:dyDescent="0.25">
      <c r="A8" s="32">
        <f>'AFORO-Boy.-Calle 69B'!C322</f>
        <v>615</v>
      </c>
      <c r="B8" s="32">
        <f>'AFORO-Boy.-Calle 69B'!D322</f>
        <v>630</v>
      </c>
      <c r="C8" s="39">
        <f>'AFORO-Boy.-Calle 69B'!F322</f>
        <v>4</v>
      </c>
      <c r="D8" s="39">
        <f>'AFORO-Boy.-Calle 69B'!G322</f>
        <v>35</v>
      </c>
      <c r="E8" s="39">
        <f>'AFORO-Boy.-Calle 69B'!H322</f>
        <v>2</v>
      </c>
      <c r="F8" s="39">
        <f>'AFORO-Boy.-Calle 69B'!I322</f>
        <v>2</v>
      </c>
      <c r="G8" s="39">
        <f>'AFORO-Boy.-Calle 69B'!J322</f>
        <v>9</v>
      </c>
      <c r="J8" s="272">
        <f>A47</f>
        <v>1600</v>
      </c>
      <c r="K8" s="273">
        <f>B62</f>
        <v>2000</v>
      </c>
      <c r="L8" s="40">
        <f>C47</f>
        <v>4</v>
      </c>
      <c r="M8" s="41">
        <f>IF($C$47&gt;0,SUM(D47:D62))</f>
        <v>1167</v>
      </c>
      <c r="N8" s="41">
        <f>IF($C$47&gt;0,SUM(E47:E62))</f>
        <v>50</v>
      </c>
      <c r="O8" s="41">
        <f>IF($C$47&gt;0,SUM(F47:F62))</f>
        <v>161</v>
      </c>
      <c r="P8" s="41">
        <f>IF($C$47&gt;0,SUM(G47:G62))</f>
        <v>583</v>
      </c>
      <c r="Q8" s="41">
        <f t="shared" si="0"/>
        <v>1961</v>
      </c>
      <c r="R8" s="42">
        <f>M8/$Q$13*100</f>
        <v>18.149300155520994</v>
      </c>
      <c r="S8" s="42">
        <f t="shared" ref="S8:V9" si="7">N8/$Q$13*100</f>
        <v>0.77760497667185069</v>
      </c>
      <c r="T8" s="42">
        <f t="shared" si="7"/>
        <v>2.5038880248833593</v>
      </c>
      <c r="U8" s="42">
        <f t="shared" si="7"/>
        <v>9.0668740279937801</v>
      </c>
      <c r="V8" s="42">
        <f t="shared" si="7"/>
        <v>30.497667185069982</v>
      </c>
      <c r="W8" s="277">
        <f>SUM(V8:V9)</f>
        <v>30.497667185069982</v>
      </c>
      <c r="Z8" s="51">
        <f t="shared" si="3"/>
        <v>615</v>
      </c>
      <c r="AA8" s="52">
        <f t="shared" si="3"/>
        <v>630</v>
      </c>
      <c r="AB8" s="23">
        <f t="shared" si="4"/>
        <v>4</v>
      </c>
      <c r="AC8" s="23">
        <f t="shared" si="5"/>
        <v>37</v>
      </c>
      <c r="AD8" s="23">
        <f t="shared" si="5"/>
        <v>2</v>
      </c>
      <c r="AE8" s="23">
        <f t="shared" si="2"/>
        <v>2</v>
      </c>
      <c r="AF8" s="23">
        <f t="shared" si="2"/>
        <v>10</v>
      </c>
      <c r="AG8" s="124"/>
      <c r="AH8" s="124">
        <f t="shared" ref="AH8:AH22" si="8">ROUNDUP(AVERAGE($AC$6:$AC$22),0)</f>
        <v>48</v>
      </c>
      <c r="AI8" s="124">
        <f t="shared" ref="AI8:AI22" si="9">ROUNDUP(AVERAGE($AD$6:$AD$22),0)</f>
        <v>3</v>
      </c>
      <c r="AJ8" s="124">
        <f t="shared" ref="AJ8:AJ22" si="10">ROUNDUP(AVERAGE($AE$6:$AE$22),0)</f>
        <v>9</v>
      </c>
      <c r="AK8" s="124">
        <f t="shared" ref="AK8:AK22" si="11">ROUNDUP(AVERAGE($AF$6:$AF$22),0)</f>
        <v>28</v>
      </c>
    </row>
    <row r="9" spans="1:37" x14ac:dyDescent="0.25">
      <c r="A9" s="32">
        <f>'AFORO-Boy.-Calle 69B'!C323</f>
        <v>630</v>
      </c>
      <c r="B9" s="32">
        <f>'AFORO-Boy.-Calle 69B'!D323</f>
        <v>645</v>
      </c>
      <c r="C9" s="39">
        <f>'AFORO-Boy.-Calle 69B'!F323</f>
        <v>4</v>
      </c>
      <c r="D9" s="39">
        <f>'AFORO-Boy.-Calle 69B'!G323</f>
        <v>28</v>
      </c>
      <c r="E9" s="39">
        <f>'AFORO-Boy.-Calle 69B'!H323</f>
        <v>2</v>
      </c>
      <c r="F9" s="39">
        <f>'AFORO-Boy.-Calle 69B'!I323</f>
        <v>1</v>
      </c>
      <c r="G9" s="39">
        <f>'AFORO-Boy.-Calle 69B'!J323</f>
        <v>26</v>
      </c>
      <c r="J9" s="272"/>
      <c r="K9" s="273"/>
      <c r="L9" s="40">
        <f>C104</f>
        <v>8</v>
      </c>
      <c r="M9" s="41">
        <f>IF($C$104&gt;0,SUM(D104:D119)," ")</f>
        <v>0</v>
      </c>
      <c r="N9" s="41">
        <f>IF($C$104&gt;0,SUM(E104:E119)," ")</f>
        <v>0</v>
      </c>
      <c r="O9" s="41">
        <f>IF($C$104&gt;0,SUM(F104:F119)," ")</f>
        <v>0</v>
      </c>
      <c r="P9" s="41">
        <f>IF($C$104&gt;0,SUM(G104:G119)," ")</f>
        <v>0</v>
      </c>
      <c r="Q9" s="41">
        <f t="shared" si="0"/>
        <v>0</v>
      </c>
      <c r="R9" s="42">
        <f>M9/$Q$13*100</f>
        <v>0</v>
      </c>
      <c r="S9" s="42">
        <f t="shared" si="7"/>
        <v>0</v>
      </c>
      <c r="T9" s="42">
        <f t="shared" si="7"/>
        <v>0</v>
      </c>
      <c r="U9" s="42">
        <f t="shared" si="7"/>
        <v>0</v>
      </c>
      <c r="V9" s="42">
        <f t="shared" si="7"/>
        <v>0</v>
      </c>
      <c r="W9" s="277"/>
      <c r="Z9" s="51">
        <f t="shared" si="3"/>
        <v>630</v>
      </c>
      <c r="AA9" s="52">
        <f t="shared" si="3"/>
        <v>645</v>
      </c>
      <c r="AB9" s="23">
        <f t="shared" si="4"/>
        <v>4</v>
      </c>
      <c r="AC9" s="23">
        <f t="shared" si="5"/>
        <v>32</v>
      </c>
      <c r="AD9" s="23">
        <f t="shared" si="5"/>
        <v>2</v>
      </c>
      <c r="AE9" s="23">
        <f t="shared" si="2"/>
        <v>1</v>
      </c>
      <c r="AF9" s="23">
        <f t="shared" si="2"/>
        <v>32</v>
      </c>
      <c r="AG9" s="124"/>
      <c r="AH9" s="124">
        <f t="shared" si="8"/>
        <v>48</v>
      </c>
      <c r="AI9" s="124">
        <f t="shared" si="9"/>
        <v>3</v>
      </c>
      <c r="AJ9" s="124">
        <f t="shared" si="10"/>
        <v>9</v>
      </c>
      <c r="AK9" s="124">
        <f t="shared" si="11"/>
        <v>28</v>
      </c>
    </row>
    <row r="10" spans="1:37" x14ac:dyDescent="0.25">
      <c r="A10" s="32">
        <f>'AFORO-Boy.-Calle 69B'!C324</f>
        <v>645</v>
      </c>
      <c r="B10" s="32">
        <f>'AFORO-Boy.-Calle 69B'!D324</f>
        <v>700</v>
      </c>
      <c r="C10" s="39">
        <f>'AFORO-Boy.-Calle 69B'!F324</f>
        <v>4</v>
      </c>
      <c r="D10" s="39">
        <f>'AFORO-Boy.-Calle 69B'!G324</f>
        <v>38</v>
      </c>
      <c r="E10" s="39">
        <f>'AFORO-Boy.-Calle 69B'!H324</f>
        <v>2</v>
      </c>
      <c r="F10" s="39">
        <f>'AFORO-Boy.-Calle 69B'!I324</f>
        <v>5</v>
      </c>
      <c r="G10" s="39">
        <f>'AFORO-Boy.-Calle 69B'!J324</f>
        <v>59</v>
      </c>
      <c r="J10" s="272"/>
      <c r="K10" s="273"/>
      <c r="L10" s="23" t="str">
        <f>C124</f>
        <v>9(4)</v>
      </c>
      <c r="M10" s="41">
        <f>IF($C$164&gt;0,SUM(D164:D179))</f>
        <v>169</v>
      </c>
      <c r="N10" s="41">
        <f>IF($C$164&gt;0,SUM(E164:E179))</f>
        <v>2</v>
      </c>
      <c r="O10" s="41">
        <f>IF($C$164&gt;0,SUM(F164:F179))</f>
        <v>38</v>
      </c>
      <c r="P10" s="41">
        <f>IF($C$164&gt;0,SUM(G164:G179))</f>
        <v>38</v>
      </c>
      <c r="Q10" s="41">
        <f t="shared" si="0"/>
        <v>247</v>
      </c>
      <c r="R10" s="42">
        <f t="shared" ref="R10:V12" si="12">M10/$Q$13*100</f>
        <v>2.6283048211508553</v>
      </c>
      <c r="S10" s="42">
        <f t="shared" si="12"/>
        <v>3.1104199066874026E-2</v>
      </c>
      <c r="T10" s="42">
        <f t="shared" si="12"/>
        <v>0.59097978227060655</v>
      </c>
      <c r="U10" s="42">
        <f t="shared" si="12"/>
        <v>0.59097978227060655</v>
      </c>
      <c r="V10" s="42">
        <f t="shared" si="12"/>
        <v>3.8413685847589427</v>
      </c>
      <c r="W10" s="277"/>
      <c r="Z10" s="51">
        <f t="shared" si="3"/>
        <v>645</v>
      </c>
      <c r="AA10" s="52">
        <f t="shared" si="3"/>
        <v>700</v>
      </c>
      <c r="AB10" s="23">
        <f t="shared" si="4"/>
        <v>4</v>
      </c>
      <c r="AC10" s="23">
        <f t="shared" si="5"/>
        <v>43</v>
      </c>
      <c r="AD10" s="23">
        <f t="shared" si="5"/>
        <v>2</v>
      </c>
      <c r="AE10" s="23">
        <f t="shared" si="2"/>
        <v>5</v>
      </c>
      <c r="AF10" s="23">
        <f t="shared" si="2"/>
        <v>62</v>
      </c>
      <c r="AG10" s="3"/>
      <c r="AH10" s="124">
        <f t="shared" si="8"/>
        <v>48</v>
      </c>
      <c r="AI10" s="124">
        <f t="shared" si="9"/>
        <v>3</v>
      </c>
      <c r="AJ10" s="124">
        <f t="shared" si="10"/>
        <v>9</v>
      </c>
      <c r="AK10" s="124">
        <f t="shared" si="11"/>
        <v>28</v>
      </c>
    </row>
    <row r="11" spans="1:37" x14ac:dyDescent="0.25">
      <c r="A11" s="32">
        <f>'AFORO-Boy.-Calle 69B'!C325</f>
        <v>700</v>
      </c>
      <c r="B11" s="32">
        <f>'AFORO-Boy.-Calle 69B'!D325</f>
        <v>715</v>
      </c>
      <c r="C11" s="39">
        <f>'AFORO-Boy.-Calle 69B'!F325</f>
        <v>4</v>
      </c>
      <c r="D11" s="39">
        <f>'AFORO-Boy.-Calle 69B'!G325</f>
        <v>33</v>
      </c>
      <c r="E11" s="39">
        <f>'AFORO-Boy.-Calle 69B'!H325</f>
        <v>2</v>
      </c>
      <c r="F11" s="39">
        <f>'AFORO-Boy.-Calle 69B'!I325</f>
        <v>4</v>
      </c>
      <c r="G11" s="39">
        <f>'AFORO-Boy.-Calle 69B'!J325</f>
        <v>41</v>
      </c>
      <c r="J11" s="272"/>
      <c r="K11" s="273"/>
      <c r="L11" s="23" t="str">
        <f>C224</f>
        <v>10(4)</v>
      </c>
      <c r="M11" s="41">
        <f>IF($C$224&gt;0,SUM(D224:D239)," ")</f>
        <v>0</v>
      </c>
      <c r="N11" s="41">
        <f>IF($C$224&gt;0,SUM(E224:E239)," ")</f>
        <v>0</v>
      </c>
      <c r="O11" s="41">
        <f>IF($C$224&gt;0,SUM(F224:F239)," ")</f>
        <v>0</v>
      </c>
      <c r="P11" s="41">
        <f>IF($C$224&gt;0,SUM(G224:G239)," ")</f>
        <v>0</v>
      </c>
      <c r="Q11" s="41">
        <f>IF($C$224&gt;0,SUM(H224:H239)," ")</f>
        <v>0</v>
      </c>
      <c r="R11" s="42">
        <f t="shared" si="12"/>
        <v>0</v>
      </c>
      <c r="S11" s="42">
        <f t="shared" si="12"/>
        <v>0</v>
      </c>
      <c r="T11" s="42">
        <f t="shared" si="12"/>
        <v>0</v>
      </c>
      <c r="U11" s="42">
        <f t="shared" si="12"/>
        <v>0</v>
      </c>
      <c r="V11" s="42">
        <f t="shared" si="12"/>
        <v>0</v>
      </c>
      <c r="W11" s="277"/>
      <c r="Z11" s="51">
        <f t="shared" si="3"/>
        <v>700</v>
      </c>
      <c r="AA11" s="52">
        <f t="shared" si="3"/>
        <v>715</v>
      </c>
      <c r="AB11" s="23">
        <f t="shared" si="4"/>
        <v>4</v>
      </c>
      <c r="AC11" s="23">
        <f t="shared" si="5"/>
        <v>38</v>
      </c>
      <c r="AD11" s="23">
        <f t="shared" si="5"/>
        <v>2</v>
      </c>
      <c r="AE11" s="23">
        <f t="shared" si="2"/>
        <v>5</v>
      </c>
      <c r="AF11" s="23">
        <f t="shared" si="2"/>
        <v>47</v>
      </c>
      <c r="AG11" s="124"/>
      <c r="AH11" s="124">
        <f t="shared" si="8"/>
        <v>48</v>
      </c>
      <c r="AI11" s="124">
        <f t="shared" si="9"/>
        <v>3</v>
      </c>
      <c r="AJ11" s="124">
        <f t="shared" si="10"/>
        <v>9</v>
      </c>
      <c r="AK11" s="124">
        <f t="shared" si="11"/>
        <v>28</v>
      </c>
    </row>
    <row r="12" spans="1:37" x14ac:dyDescent="0.25">
      <c r="A12" s="32">
        <f>'AFORO-Boy.-Calle 69B'!C326</f>
        <v>715</v>
      </c>
      <c r="B12" s="32">
        <f>'AFORO-Boy.-Calle 69B'!D326</f>
        <v>730</v>
      </c>
      <c r="C12" s="39">
        <f>'AFORO-Boy.-Calle 69B'!F326</f>
        <v>4</v>
      </c>
      <c r="D12" s="39">
        <f>'AFORO-Boy.-Calle 69B'!G326</f>
        <v>43</v>
      </c>
      <c r="E12" s="39">
        <f>'AFORO-Boy.-Calle 69B'!H326</f>
        <v>1</v>
      </c>
      <c r="F12" s="39">
        <f>'AFORO-Boy.-Calle 69B'!I326</f>
        <v>3</v>
      </c>
      <c r="G12" s="39">
        <f>'AFORO-Boy.-Calle 69B'!J326</f>
        <v>28</v>
      </c>
      <c r="J12" s="272"/>
      <c r="K12" s="273"/>
      <c r="L12" s="23">
        <f>C284</f>
        <v>0</v>
      </c>
      <c r="M12" s="41" t="str">
        <f>IF($C$284&gt;0,SUM(D284:D299),"No presenta Carril Rapido (B)")</f>
        <v>No presenta Carril Rapido (B)</v>
      </c>
      <c r="N12" s="41" t="str">
        <f>IF($C$284&gt;0,SUM(E284:E299),"No presenta Carril Rapido (B)")</f>
        <v>No presenta Carril Rapido (B)</v>
      </c>
      <c r="O12" s="41" t="str">
        <f>IF($C$284&gt;0,SUM(F284:F299),"No presenta Carril Rapido (B)")</f>
        <v>No presenta Carril Rapido (B)</v>
      </c>
      <c r="P12" s="41" t="str">
        <f>IF($C$284&gt;0,SUM(G284:G299),"No presenta Carril Rapido (B)")</f>
        <v>No presenta Carril Rapido (B)</v>
      </c>
      <c r="Q12" s="41" t="str">
        <f>IF($C$284&gt;0,SUM(H284:H299),"No presenta Carril Rapido (B)")</f>
        <v>No presenta Carril Rapido (B)</v>
      </c>
      <c r="R12" s="42" t="e">
        <f t="shared" si="12"/>
        <v>#VALUE!</v>
      </c>
      <c r="S12" s="42" t="e">
        <f t="shared" si="12"/>
        <v>#VALUE!</v>
      </c>
      <c r="T12" s="42" t="e">
        <f t="shared" si="12"/>
        <v>#VALUE!</v>
      </c>
      <c r="U12" s="42" t="e">
        <f t="shared" si="12"/>
        <v>#VALUE!</v>
      </c>
      <c r="V12" s="42" t="e">
        <f t="shared" si="12"/>
        <v>#VALUE!</v>
      </c>
      <c r="W12" s="277"/>
      <c r="Z12" s="51">
        <f t="shared" si="3"/>
        <v>715</v>
      </c>
      <c r="AA12" s="52">
        <f t="shared" si="3"/>
        <v>730</v>
      </c>
      <c r="AB12" s="23">
        <f t="shared" si="4"/>
        <v>4</v>
      </c>
      <c r="AC12" s="23">
        <f t="shared" si="5"/>
        <v>47</v>
      </c>
      <c r="AD12" s="23">
        <f t="shared" si="5"/>
        <v>1</v>
      </c>
      <c r="AE12" s="23">
        <f t="shared" si="2"/>
        <v>4</v>
      </c>
      <c r="AF12" s="23">
        <f t="shared" si="2"/>
        <v>40</v>
      </c>
      <c r="AG12" s="124"/>
      <c r="AH12" s="124">
        <f t="shared" si="8"/>
        <v>48</v>
      </c>
      <c r="AI12" s="124">
        <f t="shared" si="9"/>
        <v>3</v>
      </c>
      <c r="AJ12" s="124">
        <f t="shared" si="10"/>
        <v>9</v>
      </c>
      <c r="AK12" s="124">
        <f t="shared" si="11"/>
        <v>28</v>
      </c>
    </row>
    <row r="13" spans="1:37" ht="15.75" thickBot="1" x14ac:dyDescent="0.3">
      <c r="A13" s="32">
        <f>'AFORO-Boy.-Calle 69B'!C327</f>
        <v>730</v>
      </c>
      <c r="B13" s="32">
        <f>'AFORO-Boy.-Calle 69B'!D327</f>
        <v>745</v>
      </c>
      <c r="C13" s="39">
        <f>'AFORO-Boy.-Calle 69B'!F327</f>
        <v>4</v>
      </c>
      <c r="D13" s="39">
        <f>'AFORO-Boy.-Calle 69B'!G327</f>
        <v>29</v>
      </c>
      <c r="E13" s="39">
        <f>'AFORO-Boy.-Calle 69B'!H327</f>
        <v>3</v>
      </c>
      <c r="F13" s="39">
        <f>'AFORO-Boy.-Calle 69B'!I327</f>
        <v>7</v>
      </c>
      <c r="G13" s="39">
        <f>'AFORO-Boy.-Calle 69B'!J327</f>
        <v>16</v>
      </c>
      <c r="J13" s="43">
        <f>A3</f>
        <v>500</v>
      </c>
      <c r="K13" s="44">
        <f>B62</f>
        <v>2000</v>
      </c>
      <c r="L13" s="45"/>
      <c r="M13" s="46">
        <f>SUM(D3:D299)</f>
        <v>3829</v>
      </c>
      <c r="N13" s="46">
        <f>SUM(E3:E299)</f>
        <v>176</v>
      </c>
      <c r="O13" s="46">
        <f>SUM(F3:F299)</f>
        <v>687</v>
      </c>
      <c r="P13" s="46">
        <f>SUM(G3:G299)</f>
        <v>1738</v>
      </c>
      <c r="Q13" s="47">
        <f>SUM(M13:P13)</f>
        <v>6430</v>
      </c>
      <c r="R13" s="48">
        <f>M13/$Q13*100</f>
        <v>59.548989113530325</v>
      </c>
      <c r="S13" s="48">
        <f>N13/$Q13*100</f>
        <v>2.7371695178849147</v>
      </c>
      <c r="T13" s="48">
        <f>O13/$Q13*100</f>
        <v>10.684292379471229</v>
      </c>
      <c r="U13" s="48">
        <f>P13/$Q13*100</f>
        <v>27.029548989113529</v>
      </c>
      <c r="V13" s="270">
        <f>Q13/$Q13*100</f>
        <v>100</v>
      </c>
      <c r="W13" s="271"/>
      <c r="Z13" s="51">
        <f t="shared" si="3"/>
        <v>730</v>
      </c>
      <c r="AA13" s="52">
        <f t="shared" si="3"/>
        <v>745</v>
      </c>
      <c r="AB13" s="23">
        <f t="shared" si="4"/>
        <v>4</v>
      </c>
      <c r="AC13" s="23">
        <f t="shared" si="5"/>
        <v>43</v>
      </c>
      <c r="AD13" s="23">
        <f t="shared" si="5"/>
        <v>3</v>
      </c>
      <c r="AE13" s="23">
        <f t="shared" si="2"/>
        <v>8</v>
      </c>
      <c r="AF13" s="23">
        <f t="shared" si="2"/>
        <v>19</v>
      </c>
      <c r="AG13" s="124"/>
      <c r="AH13" s="124">
        <f t="shared" si="8"/>
        <v>48</v>
      </c>
      <c r="AI13" s="124">
        <f t="shared" si="9"/>
        <v>3</v>
      </c>
      <c r="AJ13" s="124">
        <f t="shared" si="10"/>
        <v>9</v>
      </c>
      <c r="AK13" s="124">
        <f t="shared" si="11"/>
        <v>28</v>
      </c>
    </row>
    <row r="14" spans="1:37" x14ac:dyDescent="0.25">
      <c r="A14" s="32">
        <f>'AFORO-Boy.-Calle 69B'!C328</f>
        <v>745</v>
      </c>
      <c r="B14" s="32">
        <f>'AFORO-Boy.-Calle 69B'!D328</f>
        <v>800</v>
      </c>
      <c r="C14" s="39">
        <f>'AFORO-Boy.-Calle 69B'!F328</f>
        <v>4</v>
      </c>
      <c r="D14" s="39">
        <f>'AFORO-Boy.-Calle 69B'!G328</f>
        <v>44</v>
      </c>
      <c r="E14" s="39">
        <f>'AFORO-Boy.-Calle 69B'!H328</f>
        <v>1</v>
      </c>
      <c r="F14" s="39">
        <f>'AFORO-Boy.-Calle 69B'!I328</f>
        <v>6</v>
      </c>
      <c r="G14" s="39">
        <f>'AFORO-Boy.-Calle 69B'!J328</f>
        <v>12</v>
      </c>
      <c r="Z14" s="51">
        <f t="shared" si="3"/>
        <v>745</v>
      </c>
      <c r="AA14" s="52">
        <f t="shared" si="3"/>
        <v>800</v>
      </c>
      <c r="AB14" s="23">
        <f t="shared" si="4"/>
        <v>4</v>
      </c>
      <c r="AC14" s="23">
        <f t="shared" si="5"/>
        <v>51</v>
      </c>
      <c r="AD14" s="23">
        <f t="shared" si="5"/>
        <v>1</v>
      </c>
      <c r="AE14" s="23">
        <f t="shared" si="2"/>
        <v>7</v>
      </c>
      <c r="AF14" s="23">
        <f t="shared" si="2"/>
        <v>14</v>
      </c>
      <c r="AG14" s="124"/>
      <c r="AH14" s="124">
        <f t="shared" si="8"/>
        <v>48</v>
      </c>
      <c r="AI14" s="124">
        <f t="shared" si="9"/>
        <v>3</v>
      </c>
      <c r="AJ14" s="124">
        <f t="shared" si="10"/>
        <v>9</v>
      </c>
      <c r="AK14" s="124">
        <f t="shared" si="11"/>
        <v>28</v>
      </c>
    </row>
    <row r="15" spans="1:37" x14ac:dyDescent="0.25">
      <c r="A15" s="32">
        <f>'AFORO-Boy.-Calle 69B'!C329</f>
        <v>800</v>
      </c>
      <c r="B15" s="32">
        <f>'AFORO-Boy.-Calle 69B'!D329</f>
        <v>815</v>
      </c>
      <c r="C15" s="39">
        <f>'AFORO-Boy.-Calle 69B'!F329</f>
        <v>4</v>
      </c>
      <c r="D15" s="39">
        <f>'AFORO-Boy.-Calle 69B'!G329</f>
        <v>43</v>
      </c>
      <c r="E15" s="39">
        <f>'AFORO-Boy.-Calle 69B'!H329</f>
        <v>2</v>
      </c>
      <c r="F15" s="39">
        <f>'AFORO-Boy.-Calle 69B'!I329</f>
        <v>11</v>
      </c>
      <c r="G15" s="39">
        <f>'AFORO-Boy.-Calle 69B'!J329</f>
        <v>20</v>
      </c>
      <c r="Z15" s="51">
        <f t="shared" si="3"/>
        <v>800</v>
      </c>
      <c r="AA15" s="52">
        <f t="shared" si="3"/>
        <v>815</v>
      </c>
      <c r="AB15" s="23">
        <f t="shared" si="4"/>
        <v>4</v>
      </c>
      <c r="AC15" s="23">
        <f t="shared" si="5"/>
        <v>52</v>
      </c>
      <c r="AD15" s="23">
        <f t="shared" si="5"/>
        <v>3</v>
      </c>
      <c r="AE15" s="23">
        <f t="shared" si="2"/>
        <v>12</v>
      </c>
      <c r="AF15" s="23">
        <f t="shared" si="2"/>
        <v>21</v>
      </c>
      <c r="AG15" s="124"/>
      <c r="AH15" s="124">
        <f t="shared" si="8"/>
        <v>48</v>
      </c>
      <c r="AI15" s="124">
        <f t="shared" si="9"/>
        <v>3</v>
      </c>
      <c r="AJ15" s="124">
        <f t="shared" si="10"/>
        <v>9</v>
      </c>
      <c r="AK15" s="124">
        <f t="shared" si="11"/>
        <v>28</v>
      </c>
    </row>
    <row r="16" spans="1:37" x14ac:dyDescent="0.25">
      <c r="A16" s="32">
        <f>'AFORO-Boy.-Calle 69B'!C330</f>
        <v>815</v>
      </c>
      <c r="B16" s="32">
        <f>'AFORO-Boy.-Calle 69B'!D330</f>
        <v>830</v>
      </c>
      <c r="C16" s="39">
        <f>'AFORO-Boy.-Calle 69B'!F330</f>
        <v>4</v>
      </c>
      <c r="D16" s="39">
        <f>'AFORO-Boy.-Calle 69B'!G330</f>
        <v>53</v>
      </c>
      <c r="E16" s="39">
        <f>'AFORO-Boy.-Calle 69B'!H330</f>
        <v>2</v>
      </c>
      <c r="F16" s="39">
        <f>'AFORO-Boy.-Calle 69B'!I330</f>
        <v>14</v>
      </c>
      <c r="G16" s="39">
        <f>'AFORO-Boy.-Calle 69B'!J330</f>
        <v>33</v>
      </c>
      <c r="Z16" s="51">
        <f t="shared" si="3"/>
        <v>815</v>
      </c>
      <c r="AA16" s="52">
        <f t="shared" si="3"/>
        <v>830</v>
      </c>
      <c r="AB16" s="23">
        <f t="shared" si="4"/>
        <v>4</v>
      </c>
      <c r="AC16" s="23">
        <f t="shared" si="5"/>
        <v>64</v>
      </c>
      <c r="AD16" s="23">
        <f t="shared" si="5"/>
        <v>2</v>
      </c>
      <c r="AE16" s="23">
        <f t="shared" si="2"/>
        <v>16</v>
      </c>
      <c r="AF16" s="23">
        <f t="shared" si="2"/>
        <v>36</v>
      </c>
      <c r="AG16" s="124"/>
      <c r="AH16" s="124">
        <f t="shared" si="8"/>
        <v>48</v>
      </c>
      <c r="AI16" s="124">
        <f t="shared" si="9"/>
        <v>3</v>
      </c>
      <c r="AJ16" s="124">
        <f t="shared" si="10"/>
        <v>9</v>
      </c>
      <c r="AK16" s="124">
        <f t="shared" si="11"/>
        <v>28</v>
      </c>
    </row>
    <row r="17" spans="1:37" x14ac:dyDescent="0.25">
      <c r="A17" s="32">
        <f>'AFORO-Boy.-Calle 69B'!C331</f>
        <v>830</v>
      </c>
      <c r="B17" s="32">
        <f>'AFORO-Boy.-Calle 69B'!D331</f>
        <v>845</v>
      </c>
      <c r="C17" s="39">
        <f>'AFORO-Boy.-Calle 69B'!F331</f>
        <v>4</v>
      </c>
      <c r="D17" s="39">
        <f>'AFORO-Boy.-Calle 69B'!G331</f>
        <v>42</v>
      </c>
      <c r="E17" s="39">
        <f>'AFORO-Boy.-Calle 69B'!H331</f>
        <v>3</v>
      </c>
      <c r="F17" s="39">
        <f>'AFORO-Boy.-Calle 69B'!I331</f>
        <v>12</v>
      </c>
      <c r="G17" s="39">
        <f>'AFORO-Boy.-Calle 69B'!J331</f>
        <v>22</v>
      </c>
      <c r="Z17" s="51">
        <f t="shared" si="3"/>
        <v>830</v>
      </c>
      <c r="AA17" s="52">
        <f t="shared" si="3"/>
        <v>845</v>
      </c>
      <c r="AB17" s="23">
        <f t="shared" si="4"/>
        <v>4</v>
      </c>
      <c r="AC17" s="23">
        <f t="shared" si="5"/>
        <v>52</v>
      </c>
      <c r="AD17" s="23">
        <f t="shared" si="5"/>
        <v>3</v>
      </c>
      <c r="AE17" s="23">
        <f t="shared" si="2"/>
        <v>12</v>
      </c>
      <c r="AF17" s="23">
        <f t="shared" si="2"/>
        <v>27</v>
      </c>
      <c r="AG17" s="124"/>
      <c r="AH17" s="124">
        <f t="shared" si="8"/>
        <v>48</v>
      </c>
      <c r="AI17" s="124">
        <f t="shared" si="9"/>
        <v>3</v>
      </c>
      <c r="AJ17" s="124">
        <f t="shared" si="10"/>
        <v>9</v>
      </c>
      <c r="AK17" s="124">
        <f t="shared" si="11"/>
        <v>28</v>
      </c>
    </row>
    <row r="18" spans="1:37" x14ac:dyDescent="0.25">
      <c r="A18" s="32">
        <f>'AFORO-Boy.-Calle 69B'!C332</f>
        <v>845</v>
      </c>
      <c r="B18" s="32">
        <f>'AFORO-Boy.-Calle 69B'!D332</f>
        <v>900</v>
      </c>
      <c r="C18" s="39">
        <f>'AFORO-Boy.-Calle 69B'!F332</f>
        <v>4</v>
      </c>
      <c r="D18" s="39">
        <f>'AFORO-Boy.-Calle 69B'!G332</f>
        <v>62</v>
      </c>
      <c r="E18" s="39">
        <f>'AFORO-Boy.-Calle 69B'!H332</f>
        <v>1</v>
      </c>
      <c r="F18" s="39">
        <f>'AFORO-Boy.-Calle 69B'!I332</f>
        <v>11</v>
      </c>
      <c r="G18" s="39">
        <f>'AFORO-Boy.-Calle 69B'!J332</f>
        <v>18</v>
      </c>
      <c r="Z18" s="51">
        <f t="shared" si="3"/>
        <v>845</v>
      </c>
      <c r="AA18" s="52">
        <f t="shared" si="3"/>
        <v>900</v>
      </c>
      <c r="AB18" s="23">
        <f t="shared" si="4"/>
        <v>4</v>
      </c>
      <c r="AC18" s="23">
        <f t="shared" si="5"/>
        <v>73</v>
      </c>
      <c r="AD18" s="23">
        <f t="shared" si="5"/>
        <v>2</v>
      </c>
      <c r="AE18" s="23">
        <f t="shared" si="2"/>
        <v>11</v>
      </c>
      <c r="AF18" s="23">
        <f t="shared" si="2"/>
        <v>21</v>
      </c>
      <c r="AG18" s="124"/>
      <c r="AH18" s="124">
        <f t="shared" si="8"/>
        <v>48</v>
      </c>
      <c r="AI18" s="124">
        <f t="shared" si="9"/>
        <v>3</v>
      </c>
      <c r="AJ18" s="124">
        <f t="shared" si="10"/>
        <v>9</v>
      </c>
      <c r="AK18" s="124">
        <f t="shared" si="11"/>
        <v>28</v>
      </c>
    </row>
    <row r="19" spans="1:37" x14ac:dyDescent="0.25">
      <c r="A19" s="32">
        <f>'AFORO-Boy.-Calle 69B'!C333</f>
        <v>900</v>
      </c>
      <c r="B19" s="32">
        <f>'AFORO-Boy.-Calle 69B'!D333</f>
        <v>915</v>
      </c>
      <c r="C19" s="39">
        <f>'AFORO-Boy.-Calle 69B'!F333</f>
        <v>4</v>
      </c>
      <c r="D19" s="39">
        <f>'AFORO-Boy.-Calle 69B'!G333</f>
        <v>59</v>
      </c>
      <c r="E19" s="39">
        <f>'AFORO-Boy.-Calle 69B'!H333</f>
        <v>6</v>
      </c>
      <c r="F19" s="39">
        <f>'AFORO-Boy.-Calle 69B'!I333</f>
        <v>12</v>
      </c>
      <c r="G19" s="39">
        <f>'AFORO-Boy.-Calle 69B'!J333</f>
        <v>21</v>
      </c>
      <c r="Z19" s="51">
        <f t="shared" si="3"/>
        <v>900</v>
      </c>
      <c r="AA19" s="52">
        <f t="shared" si="3"/>
        <v>915</v>
      </c>
      <c r="AB19" s="23">
        <f t="shared" si="4"/>
        <v>4</v>
      </c>
      <c r="AC19" s="23">
        <f t="shared" si="5"/>
        <v>66</v>
      </c>
      <c r="AD19" s="23">
        <f t="shared" si="5"/>
        <v>7</v>
      </c>
      <c r="AE19" s="23">
        <f t="shared" si="5"/>
        <v>13</v>
      </c>
      <c r="AF19" s="23">
        <f t="shared" si="5"/>
        <v>24</v>
      </c>
      <c r="AG19" s="124"/>
      <c r="AH19" s="124">
        <f t="shared" si="8"/>
        <v>48</v>
      </c>
      <c r="AI19" s="124">
        <f t="shared" si="9"/>
        <v>3</v>
      </c>
      <c r="AJ19" s="124">
        <f t="shared" si="10"/>
        <v>9</v>
      </c>
      <c r="AK19" s="124">
        <f t="shared" si="11"/>
        <v>28</v>
      </c>
    </row>
    <row r="20" spans="1:37" x14ac:dyDescent="0.25">
      <c r="A20" s="32">
        <f>'AFORO-Boy.-Calle 69B'!C334</f>
        <v>915</v>
      </c>
      <c r="B20" s="32">
        <f>'AFORO-Boy.-Calle 69B'!D334</f>
        <v>930</v>
      </c>
      <c r="C20" s="39">
        <f>'AFORO-Boy.-Calle 69B'!F334</f>
        <v>4</v>
      </c>
      <c r="D20" s="39">
        <f>'AFORO-Boy.-Calle 69B'!G334</f>
        <v>52</v>
      </c>
      <c r="E20" s="39">
        <f>'AFORO-Boy.-Calle 69B'!H334</f>
        <v>3</v>
      </c>
      <c r="F20" s="39">
        <f>'AFORO-Boy.-Calle 69B'!I334</f>
        <v>9</v>
      </c>
      <c r="G20" s="39">
        <f>'AFORO-Boy.-Calle 69B'!J334</f>
        <v>30</v>
      </c>
      <c r="Z20" s="51">
        <f t="shared" ref="Z20:AA35" si="13">A80</f>
        <v>915</v>
      </c>
      <c r="AA20" s="52">
        <f t="shared" si="13"/>
        <v>930</v>
      </c>
      <c r="AB20" s="23">
        <f t="shared" si="4"/>
        <v>4</v>
      </c>
      <c r="AC20" s="23">
        <f t="shared" ref="AC20:AF35" si="14">D20+D200+D80+D140</f>
        <v>55</v>
      </c>
      <c r="AD20" s="23">
        <f t="shared" si="14"/>
        <v>6</v>
      </c>
      <c r="AE20" s="23">
        <f t="shared" si="14"/>
        <v>10</v>
      </c>
      <c r="AF20" s="23">
        <f t="shared" si="14"/>
        <v>33</v>
      </c>
      <c r="AG20" s="124"/>
      <c r="AH20" s="124">
        <f t="shared" si="8"/>
        <v>48</v>
      </c>
      <c r="AI20" s="124">
        <f t="shared" si="9"/>
        <v>3</v>
      </c>
      <c r="AJ20" s="124">
        <f t="shared" si="10"/>
        <v>9</v>
      </c>
      <c r="AK20" s="124">
        <f t="shared" si="11"/>
        <v>28</v>
      </c>
    </row>
    <row r="21" spans="1:37" x14ac:dyDescent="0.25">
      <c r="A21" s="32">
        <f>'AFORO-Boy.-Calle 69B'!C335</f>
        <v>930</v>
      </c>
      <c r="B21" s="32">
        <f>'AFORO-Boy.-Calle 69B'!D335</f>
        <v>945</v>
      </c>
      <c r="C21" s="39">
        <f>'AFORO-Boy.-Calle 69B'!F335</f>
        <v>4</v>
      </c>
      <c r="D21" s="39">
        <f>'AFORO-Boy.-Calle 69B'!G335</f>
        <v>62</v>
      </c>
      <c r="E21" s="39">
        <f>'AFORO-Boy.-Calle 69B'!H335</f>
        <v>1</v>
      </c>
      <c r="F21" s="39">
        <f>'AFORO-Boy.-Calle 69B'!I335</f>
        <v>15</v>
      </c>
      <c r="G21" s="39">
        <f>'AFORO-Boy.-Calle 69B'!J335</f>
        <v>23</v>
      </c>
      <c r="Z21" s="51">
        <f t="shared" si="13"/>
        <v>930</v>
      </c>
      <c r="AA21" s="52">
        <f t="shared" si="13"/>
        <v>945</v>
      </c>
      <c r="AB21" s="23">
        <f t="shared" si="4"/>
        <v>4</v>
      </c>
      <c r="AC21" s="23">
        <f t="shared" si="14"/>
        <v>71</v>
      </c>
      <c r="AD21" s="23">
        <f t="shared" si="14"/>
        <v>2</v>
      </c>
      <c r="AE21" s="23">
        <f t="shared" si="14"/>
        <v>18</v>
      </c>
      <c r="AF21" s="23">
        <f t="shared" si="14"/>
        <v>37</v>
      </c>
      <c r="AG21" s="124"/>
      <c r="AH21" s="124">
        <f t="shared" si="8"/>
        <v>48</v>
      </c>
      <c r="AI21" s="124">
        <f t="shared" si="9"/>
        <v>3</v>
      </c>
      <c r="AJ21" s="124">
        <f t="shared" si="10"/>
        <v>9</v>
      </c>
      <c r="AK21" s="124">
        <f t="shared" si="11"/>
        <v>28</v>
      </c>
    </row>
    <row r="22" spans="1:37" x14ac:dyDescent="0.25">
      <c r="A22" s="32">
        <f>'AFORO-Boy.-Calle 69B'!C336</f>
        <v>945</v>
      </c>
      <c r="B22" s="32">
        <f>'AFORO-Boy.-Calle 69B'!D336</f>
        <v>1000</v>
      </c>
      <c r="C22" s="39">
        <f>'AFORO-Boy.-Calle 69B'!F336</f>
        <v>4</v>
      </c>
      <c r="D22" s="39">
        <f>'AFORO-Boy.-Calle 69B'!G336</f>
        <v>40</v>
      </c>
      <c r="E22" s="39">
        <f>'AFORO-Boy.-Calle 69B'!H336</f>
        <v>4</v>
      </c>
      <c r="F22" s="39">
        <f>'AFORO-Boy.-Calle 69B'!I336</f>
        <v>10</v>
      </c>
      <c r="G22" s="39">
        <f>'AFORO-Boy.-Calle 69B'!J336</f>
        <v>27</v>
      </c>
      <c r="Z22" s="51">
        <f t="shared" si="13"/>
        <v>945</v>
      </c>
      <c r="AA22" s="52">
        <f t="shared" si="13"/>
        <v>1000</v>
      </c>
      <c r="AB22" s="23">
        <f t="shared" si="4"/>
        <v>4</v>
      </c>
      <c r="AC22" s="23">
        <f t="shared" si="14"/>
        <v>50</v>
      </c>
      <c r="AD22" s="23">
        <f t="shared" si="14"/>
        <v>5</v>
      </c>
      <c r="AE22" s="23">
        <f t="shared" si="14"/>
        <v>11</v>
      </c>
      <c r="AF22" s="23">
        <f t="shared" si="14"/>
        <v>29</v>
      </c>
      <c r="AG22" s="124"/>
      <c r="AH22" s="124">
        <f t="shared" si="8"/>
        <v>48</v>
      </c>
      <c r="AI22" s="124">
        <f t="shared" si="9"/>
        <v>3</v>
      </c>
      <c r="AJ22" s="124">
        <f t="shared" si="10"/>
        <v>9</v>
      </c>
      <c r="AK22" s="124">
        <f t="shared" si="11"/>
        <v>28</v>
      </c>
    </row>
    <row r="23" spans="1:37" x14ac:dyDescent="0.25">
      <c r="A23" s="32">
        <f>'AFORO-Boy.-Calle 69B'!C337</f>
        <v>1000</v>
      </c>
      <c r="B23" s="32">
        <f>'AFORO-Boy.-Calle 69B'!D337</f>
        <v>1015</v>
      </c>
      <c r="C23" s="39">
        <f>'AFORO-Boy.-Calle 69B'!F337</f>
        <v>4</v>
      </c>
      <c r="D23" s="39">
        <f>'AFORO-Boy.-Calle 69B'!G337</f>
        <v>45</v>
      </c>
      <c r="E23" s="39">
        <f>'AFORO-Boy.-Calle 69B'!H337</f>
        <v>1</v>
      </c>
      <c r="F23" s="39">
        <f>'AFORO-Boy.-Calle 69B'!I337</f>
        <v>13</v>
      </c>
      <c r="G23" s="39">
        <f>'AFORO-Boy.-Calle 69B'!J337</f>
        <v>21</v>
      </c>
      <c r="Z23" s="51">
        <f t="shared" si="13"/>
        <v>1000</v>
      </c>
      <c r="AA23" s="52">
        <f t="shared" si="13"/>
        <v>1015</v>
      </c>
      <c r="AB23" s="23">
        <f t="shared" si="4"/>
        <v>4</v>
      </c>
      <c r="AC23" s="23">
        <f t="shared" si="14"/>
        <v>52</v>
      </c>
      <c r="AD23" s="23">
        <f t="shared" si="14"/>
        <v>1</v>
      </c>
      <c r="AE23" s="23">
        <f t="shared" si="14"/>
        <v>14</v>
      </c>
      <c r="AF23" s="23">
        <f t="shared" si="14"/>
        <v>27</v>
      </c>
      <c r="AG23" s="124"/>
      <c r="AH23" s="124"/>
      <c r="AI23" s="124"/>
      <c r="AJ23" s="124"/>
      <c r="AK23" s="124"/>
    </row>
    <row r="24" spans="1:37" x14ac:dyDescent="0.25">
      <c r="A24" s="32">
        <f>'AFORO-Boy.-Calle 69B'!C338</f>
        <v>1015</v>
      </c>
      <c r="B24" s="32">
        <f>'AFORO-Boy.-Calle 69B'!D338</f>
        <v>1030</v>
      </c>
      <c r="C24" s="39">
        <f>'AFORO-Boy.-Calle 69B'!F338</f>
        <v>4</v>
      </c>
      <c r="D24" s="39">
        <f>'AFORO-Boy.-Calle 69B'!G338</f>
        <v>51</v>
      </c>
      <c r="E24" s="39">
        <f>'AFORO-Boy.-Calle 69B'!H338</f>
        <v>3</v>
      </c>
      <c r="F24" s="39">
        <f>'AFORO-Boy.-Calle 69B'!I338</f>
        <v>12</v>
      </c>
      <c r="G24" s="39">
        <f>'AFORO-Boy.-Calle 69B'!J338</f>
        <v>30</v>
      </c>
      <c r="Z24" s="51">
        <f t="shared" si="13"/>
        <v>1015</v>
      </c>
      <c r="AA24" s="52">
        <f t="shared" si="13"/>
        <v>1030</v>
      </c>
      <c r="AB24" s="23">
        <f t="shared" si="4"/>
        <v>4</v>
      </c>
      <c r="AC24" s="23">
        <f t="shared" si="14"/>
        <v>63</v>
      </c>
      <c r="AD24" s="23">
        <f t="shared" si="14"/>
        <v>4</v>
      </c>
      <c r="AE24" s="23">
        <f t="shared" si="14"/>
        <v>16</v>
      </c>
      <c r="AF24" s="23">
        <f t="shared" si="14"/>
        <v>34</v>
      </c>
      <c r="AG24" s="124"/>
      <c r="AH24" s="124"/>
      <c r="AI24" s="124"/>
      <c r="AJ24" s="124"/>
      <c r="AK24" s="124"/>
    </row>
    <row r="25" spans="1:37" x14ac:dyDescent="0.25">
      <c r="A25" s="32">
        <f>'AFORO-Boy.-Calle 69B'!C339</f>
        <v>1030</v>
      </c>
      <c r="B25" s="32">
        <f>'AFORO-Boy.-Calle 69B'!D339</f>
        <v>1045</v>
      </c>
      <c r="C25" s="39">
        <f>'AFORO-Boy.-Calle 69B'!F339</f>
        <v>4</v>
      </c>
      <c r="D25" s="39">
        <f>'AFORO-Boy.-Calle 69B'!G339</f>
        <v>55</v>
      </c>
      <c r="E25" s="39">
        <f>'AFORO-Boy.-Calle 69B'!H339</f>
        <v>2</v>
      </c>
      <c r="F25" s="39">
        <f>'AFORO-Boy.-Calle 69B'!I339</f>
        <v>7</v>
      </c>
      <c r="G25" s="39">
        <f>'AFORO-Boy.-Calle 69B'!J339</f>
        <v>27</v>
      </c>
      <c r="Z25" s="51">
        <f t="shared" si="13"/>
        <v>1030</v>
      </c>
      <c r="AA25" s="52">
        <f t="shared" si="13"/>
        <v>1045</v>
      </c>
      <c r="AB25" s="23">
        <f t="shared" si="4"/>
        <v>4</v>
      </c>
      <c r="AC25" s="23">
        <f t="shared" si="14"/>
        <v>63</v>
      </c>
      <c r="AD25" s="23">
        <f t="shared" si="14"/>
        <v>2</v>
      </c>
      <c r="AE25" s="23">
        <f t="shared" si="14"/>
        <v>8</v>
      </c>
      <c r="AF25" s="23">
        <f t="shared" si="14"/>
        <v>32</v>
      </c>
      <c r="AG25" s="124"/>
      <c r="AH25" s="124"/>
      <c r="AI25" s="124"/>
      <c r="AJ25" s="124"/>
      <c r="AK25" s="124"/>
    </row>
    <row r="26" spans="1:37" x14ac:dyDescent="0.25">
      <c r="A26" s="32">
        <f>'AFORO-Boy.-Calle 69B'!C340</f>
        <v>1045</v>
      </c>
      <c r="B26" s="32">
        <f>'AFORO-Boy.-Calle 69B'!D340</f>
        <v>1100</v>
      </c>
      <c r="C26" s="39">
        <f>'AFORO-Boy.-Calle 69B'!F340</f>
        <v>4</v>
      </c>
      <c r="D26" s="39">
        <f>'AFORO-Boy.-Calle 69B'!G340</f>
        <v>59</v>
      </c>
      <c r="E26" s="39">
        <f>'AFORO-Boy.-Calle 69B'!H340</f>
        <v>1</v>
      </c>
      <c r="F26" s="39">
        <f>'AFORO-Boy.-Calle 69B'!I340</f>
        <v>13</v>
      </c>
      <c r="G26" s="39">
        <f>'AFORO-Boy.-Calle 69B'!J340</f>
        <v>27</v>
      </c>
      <c r="Z26" s="51">
        <f t="shared" si="13"/>
        <v>1045</v>
      </c>
      <c r="AA26" s="52">
        <f t="shared" si="13"/>
        <v>1100</v>
      </c>
      <c r="AB26" s="23">
        <f t="shared" si="4"/>
        <v>4</v>
      </c>
      <c r="AC26" s="23">
        <f t="shared" si="14"/>
        <v>66</v>
      </c>
      <c r="AD26" s="23">
        <f t="shared" si="14"/>
        <v>2</v>
      </c>
      <c r="AE26" s="23">
        <f t="shared" si="14"/>
        <v>14</v>
      </c>
      <c r="AF26" s="23">
        <f t="shared" si="14"/>
        <v>34</v>
      </c>
      <c r="AG26" s="124"/>
      <c r="AH26" s="124"/>
      <c r="AI26" s="124"/>
      <c r="AJ26" s="124"/>
      <c r="AK26" s="124"/>
    </row>
    <row r="27" spans="1:37" x14ac:dyDescent="0.25">
      <c r="A27" s="32">
        <f>'AFORO-Boy.-Calle 69B'!C341</f>
        <v>1100</v>
      </c>
      <c r="B27" s="32">
        <f>'AFORO-Boy.-Calle 69B'!D341</f>
        <v>1115</v>
      </c>
      <c r="C27" s="39">
        <f>'AFORO-Boy.-Calle 69B'!F341</f>
        <v>4</v>
      </c>
      <c r="D27" s="39">
        <f>'AFORO-Boy.-Calle 69B'!G341</f>
        <v>63</v>
      </c>
      <c r="E27" s="39">
        <f>'AFORO-Boy.-Calle 69B'!H341</f>
        <v>6</v>
      </c>
      <c r="F27" s="39">
        <f>'AFORO-Boy.-Calle 69B'!I341</f>
        <v>14</v>
      </c>
      <c r="G27" s="39">
        <f>'AFORO-Boy.-Calle 69B'!J341</f>
        <v>27</v>
      </c>
      <c r="Z27" s="51">
        <f t="shared" si="13"/>
        <v>1100</v>
      </c>
      <c r="AA27" s="52">
        <f t="shared" si="13"/>
        <v>1115</v>
      </c>
      <c r="AB27" s="23">
        <f t="shared" si="4"/>
        <v>4</v>
      </c>
      <c r="AC27" s="23">
        <f t="shared" si="14"/>
        <v>73</v>
      </c>
      <c r="AD27" s="23">
        <f t="shared" si="14"/>
        <v>7</v>
      </c>
      <c r="AE27" s="23">
        <f t="shared" si="14"/>
        <v>15</v>
      </c>
      <c r="AF27" s="23">
        <f t="shared" si="14"/>
        <v>34</v>
      </c>
      <c r="AG27" s="124"/>
      <c r="AH27" s="124"/>
      <c r="AI27" s="124"/>
      <c r="AJ27" s="124"/>
      <c r="AK27" s="124"/>
    </row>
    <row r="28" spans="1:37" x14ac:dyDescent="0.25">
      <c r="A28" s="32">
        <f>'AFORO-Boy.-Calle 69B'!C342</f>
        <v>1115</v>
      </c>
      <c r="B28" s="32">
        <f>'AFORO-Boy.-Calle 69B'!D342</f>
        <v>1130</v>
      </c>
      <c r="C28" s="39">
        <f>'AFORO-Boy.-Calle 69B'!F342</f>
        <v>4</v>
      </c>
      <c r="D28" s="39">
        <f>'AFORO-Boy.-Calle 69B'!G342</f>
        <v>71</v>
      </c>
      <c r="E28" s="39">
        <f>'AFORO-Boy.-Calle 69B'!H342</f>
        <v>4</v>
      </c>
      <c r="F28" s="39">
        <f>'AFORO-Boy.-Calle 69B'!I342</f>
        <v>9</v>
      </c>
      <c r="G28" s="39">
        <f>'AFORO-Boy.-Calle 69B'!J342</f>
        <v>15</v>
      </c>
      <c r="Z28" s="51">
        <f t="shared" si="13"/>
        <v>1115</v>
      </c>
      <c r="AA28" s="52">
        <f t="shared" si="13"/>
        <v>1130</v>
      </c>
      <c r="AB28" s="23">
        <f t="shared" si="4"/>
        <v>4</v>
      </c>
      <c r="AC28" s="23">
        <f t="shared" si="14"/>
        <v>81</v>
      </c>
      <c r="AD28" s="23">
        <f t="shared" si="14"/>
        <v>4</v>
      </c>
      <c r="AE28" s="23">
        <f t="shared" si="14"/>
        <v>10</v>
      </c>
      <c r="AF28" s="23">
        <f t="shared" si="14"/>
        <v>20</v>
      </c>
      <c r="AG28" s="124"/>
      <c r="AH28" s="124"/>
      <c r="AI28" s="124"/>
      <c r="AJ28" s="124"/>
      <c r="AK28" s="124"/>
    </row>
    <row r="29" spans="1:37" x14ac:dyDescent="0.25">
      <c r="A29" s="32">
        <f>'AFORO-Boy.-Calle 69B'!C343</f>
        <v>1130</v>
      </c>
      <c r="B29" s="32">
        <f>'AFORO-Boy.-Calle 69B'!D343</f>
        <v>1145</v>
      </c>
      <c r="C29" s="39">
        <f>'AFORO-Boy.-Calle 69B'!F343</f>
        <v>4</v>
      </c>
      <c r="D29" s="39">
        <f>'AFORO-Boy.-Calle 69B'!G343</f>
        <v>57</v>
      </c>
      <c r="E29" s="39">
        <f>'AFORO-Boy.-Calle 69B'!H343</f>
        <v>2</v>
      </c>
      <c r="F29" s="39">
        <f>'AFORO-Boy.-Calle 69B'!I343</f>
        <v>14</v>
      </c>
      <c r="G29" s="39">
        <f>'AFORO-Boy.-Calle 69B'!J343</f>
        <v>20</v>
      </c>
      <c r="Z29" s="51">
        <f t="shared" si="13"/>
        <v>1130</v>
      </c>
      <c r="AA29" s="52">
        <f t="shared" si="13"/>
        <v>1145</v>
      </c>
      <c r="AB29" s="23">
        <f t="shared" si="4"/>
        <v>4</v>
      </c>
      <c r="AC29" s="23">
        <f t="shared" si="14"/>
        <v>64</v>
      </c>
      <c r="AD29" s="23">
        <f t="shared" si="14"/>
        <v>2</v>
      </c>
      <c r="AE29" s="23">
        <f t="shared" si="14"/>
        <v>17</v>
      </c>
      <c r="AF29" s="23">
        <f t="shared" si="14"/>
        <v>22</v>
      </c>
      <c r="AG29" s="124"/>
      <c r="AH29" s="124"/>
      <c r="AI29" s="124"/>
      <c r="AJ29" s="124"/>
      <c r="AK29" s="124"/>
    </row>
    <row r="30" spans="1:37" x14ac:dyDescent="0.25">
      <c r="A30" s="32">
        <f>'AFORO-Boy.-Calle 69B'!C344</f>
        <v>1145</v>
      </c>
      <c r="B30" s="32">
        <f>'AFORO-Boy.-Calle 69B'!D344</f>
        <v>1200</v>
      </c>
      <c r="C30" s="39">
        <f>'AFORO-Boy.-Calle 69B'!F344</f>
        <v>4</v>
      </c>
      <c r="D30" s="39">
        <f>'AFORO-Boy.-Calle 69B'!G344</f>
        <v>65</v>
      </c>
      <c r="E30" s="39">
        <f>'AFORO-Boy.-Calle 69B'!H344</f>
        <v>3</v>
      </c>
      <c r="F30" s="39">
        <f>'AFORO-Boy.-Calle 69B'!I344</f>
        <v>9</v>
      </c>
      <c r="G30" s="39">
        <f>'AFORO-Boy.-Calle 69B'!J344</f>
        <v>25</v>
      </c>
      <c r="Z30" s="51">
        <f t="shared" si="13"/>
        <v>1145</v>
      </c>
      <c r="AA30" s="52">
        <f t="shared" si="13"/>
        <v>1200</v>
      </c>
      <c r="AB30" s="23">
        <f t="shared" si="4"/>
        <v>4</v>
      </c>
      <c r="AC30" s="23">
        <f t="shared" si="14"/>
        <v>76</v>
      </c>
      <c r="AD30" s="23">
        <f t="shared" si="14"/>
        <v>3</v>
      </c>
      <c r="AE30" s="23">
        <f t="shared" si="14"/>
        <v>10</v>
      </c>
      <c r="AF30" s="23">
        <f t="shared" si="14"/>
        <v>30</v>
      </c>
      <c r="AG30" s="124"/>
      <c r="AH30" s="124"/>
      <c r="AI30" s="124"/>
      <c r="AJ30" s="124"/>
      <c r="AK30" s="124"/>
    </row>
    <row r="31" spans="1:37" x14ac:dyDescent="0.25">
      <c r="A31" s="32">
        <f>'AFORO-Boy.-Calle 69B'!C345</f>
        <v>1200</v>
      </c>
      <c r="B31" s="32">
        <f>'AFORO-Boy.-Calle 69B'!D345</f>
        <v>1215</v>
      </c>
      <c r="C31" s="39">
        <f>'AFORO-Boy.-Calle 69B'!F345</f>
        <v>4</v>
      </c>
      <c r="D31" s="39">
        <f>'AFORO-Boy.-Calle 69B'!G345</f>
        <v>64</v>
      </c>
      <c r="E31" s="39">
        <f>'AFORO-Boy.-Calle 69B'!H345</f>
        <v>4</v>
      </c>
      <c r="F31" s="39">
        <f>'AFORO-Boy.-Calle 69B'!I345</f>
        <v>7</v>
      </c>
      <c r="G31" s="39">
        <f>'AFORO-Boy.-Calle 69B'!J345</f>
        <v>25</v>
      </c>
      <c r="Z31" s="51">
        <f t="shared" si="13"/>
        <v>1200</v>
      </c>
      <c r="AA31" s="52">
        <f t="shared" si="13"/>
        <v>1215</v>
      </c>
      <c r="AB31" s="23">
        <f t="shared" si="4"/>
        <v>4</v>
      </c>
      <c r="AC31" s="23">
        <f t="shared" si="14"/>
        <v>71</v>
      </c>
      <c r="AD31" s="23">
        <f t="shared" si="14"/>
        <v>4</v>
      </c>
      <c r="AE31" s="23">
        <f t="shared" si="14"/>
        <v>10</v>
      </c>
      <c r="AF31" s="23">
        <f t="shared" si="14"/>
        <v>26</v>
      </c>
      <c r="AG31" s="124"/>
      <c r="AH31" s="124"/>
      <c r="AI31" s="124"/>
      <c r="AJ31" s="124"/>
      <c r="AK31" s="124"/>
    </row>
    <row r="32" spans="1:37" x14ac:dyDescent="0.25">
      <c r="A32" s="32">
        <f>'AFORO-Boy.-Calle 69B'!C346</f>
        <v>1215</v>
      </c>
      <c r="B32" s="32">
        <f>'AFORO-Boy.-Calle 69B'!D346</f>
        <v>1230</v>
      </c>
      <c r="C32" s="39">
        <f>'AFORO-Boy.-Calle 69B'!F346</f>
        <v>4</v>
      </c>
      <c r="D32" s="39">
        <f>'AFORO-Boy.-Calle 69B'!G346</f>
        <v>80</v>
      </c>
      <c r="E32" s="39">
        <f>'AFORO-Boy.-Calle 69B'!H346</f>
        <v>5</v>
      </c>
      <c r="F32" s="39">
        <f>'AFORO-Boy.-Calle 69B'!I346</f>
        <v>9</v>
      </c>
      <c r="G32" s="39">
        <f>'AFORO-Boy.-Calle 69B'!J346</f>
        <v>16</v>
      </c>
      <c r="Z32" s="51">
        <f t="shared" si="13"/>
        <v>1215</v>
      </c>
      <c r="AA32" s="52">
        <f t="shared" si="13"/>
        <v>1230</v>
      </c>
      <c r="AB32" s="23">
        <f t="shared" si="4"/>
        <v>4</v>
      </c>
      <c r="AC32" s="23">
        <f t="shared" si="14"/>
        <v>91</v>
      </c>
      <c r="AD32" s="23">
        <f t="shared" si="14"/>
        <v>5</v>
      </c>
      <c r="AE32" s="23">
        <f t="shared" si="14"/>
        <v>12</v>
      </c>
      <c r="AF32" s="23">
        <f t="shared" si="14"/>
        <v>19</v>
      </c>
      <c r="AG32" s="124"/>
      <c r="AH32" s="124"/>
      <c r="AI32" s="124"/>
      <c r="AJ32" s="124"/>
      <c r="AK32" s="124"/>
    </row>
    <row r="33" spans="1:37" x14ac:dyDescent="0.25">
      <c r="A33" s="32">
        <f>'AFORO-Boy.-Calle 69B'!C347</f>
        <v>1230</v>
      </c>
      <c r="B33" s="32">
        <f>'AFORO-Boy.-Calle 69B'!D347</f>
        <v>1245</v>
      </c>
      <c r="C33" s="39">
        <f>'AFORO-Boy.-Calle 69B'!F347</f>
        <v>4</v>
      </c>
      <c r="D33" s="39">
        <f>'AFORO-Boy.-Calle 69B'!G347</f>
        <v>72</v>
      </c>
      <c r="E33" s="39">
        <f>'AFORO-Boy.-Calle 69B'!H347</f>
        <v>1</v>
      </c>
      <c r="F33" s="39">
        <f>'AFORO-Boy.-Calle 69B'!I347</f>
        <v>22</v>
      </c>
      <c r="G33" s="39">
        <f>'AFORO-Boy.-Calle 69B'!J347</f>
        <v>35</v>
      </c>
      <c r="Z33" s="51">
        <f t="shared" si="13"/>
        <v>1230</v>
      </c>
      <c r="AA33" s="52">
        <f t="shared" si="13"/>
        <v>1245</v>
      </c>
      <c r="AB33" s="23">
        <f t="shared" si="4"/>
        <v>4</v>
      </c>
      <c r="AC33" s="23">
        <f t="shared" si="14"/>
        <v>79</v>
      </c>
      <c r="AD33" s="23">
        <f t="shared" si="14"/>
        <v>2</v>
      </c>
      <c r="AE33" s="23">
        <f t="shared" si="14"/>
        <v>27</v>
      </c>
      <c r="AF33" s="23">
        <f t="shared" si="14"/>
        <v>36</v>
      </c>
      <c r="AG33" s="124"/>
      <c r="AH33" s="124"/>
      <c r="AI33" s="124"/>
      <c r="AJ33" s="124"/>
      <c r="AK33" s="124"/>
    </row>
    <row r="34" spans="1:37" x14ac:dyDescent="0.25">
      <c r="A34" s="32">
        <f>'AFORO-Boy.-Calle 69B'!C348</f>
        <v>1245</v>
      </c>
      <c r="B34" s="32">
        <f>'AFORO-Boy.-Calle 69B'!D348</f>
        <v>1300</v>
      </c>
      <c r="C34" s="39">
        <f>'AFORO-Boy.-Calle 69B'!F348</f>
        <v>4</v>
      </c>
      <c r="D34" s="39">
        <f>'AFORO-Boy.-Calle 69B'!G348</f>
        <v>78</v>
      </c>
      <c r="E34" s="39">
        <f>'AFORO-Boy.-Calle 69B'!H348</f>
        <v>3</v>
      </c>
      <c r="F34" s="39">
        <f>'AFORO-Boy.-Calle 69B'!I348</f>
        <v>15</v>
      </c>
      <c r="G34" s="39">
        <f>'AFORO-Boy.-Calle 69B'!J348</f>
        <v>42</v>
      </c>
      <c r="Z34" s="51">
        <f t="shared" si="13"/>
        <v>1245</v>
      </c>
      <c r="AA34" s="52">
        <f t="shared" si="13"/>
        <v>1300</v>
      </c>
      <c r="AB34" s="23">
        <f t="shared" si="4"/>
        <v>4</v>
      </c>
      <c r="AC34" s="23">
        <f t="shared" si="14"/>
        <v>90</v>
      </c>
      <c r="AD34" s="23">
        <f t="shared" si="14"/>
        <v>4</v>
      </c>
      <c r="AE34" s="23">
        <f t="shared" si="14"/>
        <v>22</v>
      </c>
      <c r="AF34" s="23">
        <f t="shared" si="14"/>
        <v>45</v>
      </c>
      <c r="AG34" s="124"/>
      <c r="AH34" s="124"/>
      <c r="AI34" s="124"/>
      <c r="AJ34" s="124"/>
      <c r="AK34" s="124"/>
    </row>
    <row r="35" spans="1:37" x14ac:dyDescent="0.25">
      <c r="A35" s="32">
        <f>'AFORO-Boy.-Calle 69B'!C349</f>
        <v>1300</v>
      </c>
      <c r="B35" s="32">
        <f>'AFORO-Boy.-Calle 69B'!D349</f>
        <v>1315</v>
      </c>
      <c r="C35" s="39">
        <f>'AFORO-Boy.-Calle 69B'!F349</f>
        <v>4</v>
      </c>
      <c r="D35" s="39">
        <f>'AFORO-Boy.-Calle 69B'!G349</f>
        <v>57</v>
      </c>
      <c r="E35" s="39">
        <f>'AFORO-Boy.-Calle 69B'!H349</f>
        <v>2</v>
      </c>
      <c r="F35" s="39">
        <f>'AFORO-Boy.-Calle 69B'!I349</f>
        <v>12</v>
      </c>
      <c r="G35" s="39">
        <f>'AFORO-Boy.-Calle 69B'!J349</f>
        <v>17</v>
      </c>
      <c r="Z35" s="51">
        <f t="shared" si="13"/>
        <v>1300</v>
      </c>
      <c r="AA35" s="52">
        <f t="shared" si="13"/>
        <v>1315</v>
      </c>
      <c r="AB35" s="23">
        <f t="shared" si="4"/>
        <v>4</v>
      </c>
      <c r="AC35" s="23">
        <f t="shared" si="14"/>
        <v>72</v>
      </c>
      <c r="AD35" s="23">
        <f t="shared" si="14"/>
        <v>3</v>
      </c>
      <c r="AE35" s="23">
        <f t="shared" si="14"/>
        <v>14</v>
      </c>
      <c r="AF35" s="23">
        <f t="shared" si="14"/>
        <v>24</v>
      </c>
      <c r="AG35" s="124"/>
      <c r="AH35" s="124"/>
      <c r="AI35" s="124"/>
      <c r="AJ35" s="124"/>
      <c r="AK35" s="124"/>
    </row>
    <row r="36" spans="1:37" x14ac:dyDescent="0.25">
      <c r="A36" s="32">
        <f>'AFORO-Boy.-Calle 69B'!C350</f>
        <v>1315</v>
      </c>
      <c r="B36" s="32">
        <f>'AFORO-Boy.-Calle 69B'!D350</f>
        <v>1330</v>
      </c>
      <c r="C36" s="39">
        <f>'AFORO-Boy.-Calle 69B'!F350</f>
        <v>4</v>
      </c>
      <c r="D36" s="39">
        <f>'AFORO-Boy.-Calle 69B'!G350</f>
        <v>52</v>
      </c>
      <c r="E36" s="39">
        <f>'AFORO-Boy.-Calle 69B'!H350</f>
        <v>4</v>
      </c>
      <c r="F36" s="39">
        <f>'AFORO-Boy.-Calle 69B'!I350</f>
        <v>7</v>
      </c>
      <c r="G36" s="39">
        <f>'AFORO-Boy.-Calle 69B'!J350</f>
        <v>22</v>
      </c>
      <c r="Z36" s="51">
        <f t="shared" ref="Z36:AA51" si="15">A96</f>
        <v>1315</v>
      </c>
      <c r="AA36" s="52">
        <f t="shared" si="15"/>
        <v>1330</v>
      </c>
      <c r="AB36" s="23">
        <f t="shared" si="4"/>
        <v>4</v>
      </c>
      <c r="AC36" s="23">
        <f t="shared" ref="AC36:AF51" si="16">D36+D216+D96+D156</f>
        <v>64</v>
      </c>
      <c r="AD36" s="23">
        <f t="shared" si="16"/>
        <v>4</v>
      </c>
      <c r="AE36" s="23">
        <f t="shared" si="16"/>
        <v>11</v>
      </c>
      <c r="AF36" s="23">
        <f t="shared" si="16"/>
        <v>24</v>
      </c>
      <c r="AG36" s="124"/>
      <c r="AH36" s="124"/>
      <c r="AI36" s="124"/>
      <c r="AJ36" s="124"/>
      <c r="AK36" s="124"/>
    </row>
    <row r="37" spans="1:37" x14ac:dyDescent="0.25">
      <c r="A37" s="32">
        <f>'AFORO-Boy.-Calle 69B'!C351</f>
        <v>1330</v>
      </c>
      <c r="B37" s="32">
        <f>'AFORO-Boy.-Calle 69B'!D351</f>
        <v>1345</v>
      </c>
      <c r="C37" s="39">
        <f>'AFORO-Boy.-Calle 69B'!F351</f>
        <v>4</v>
      </c>
      <c r="D37" s="39">
        <f>'AFORO-Boy.-Calle 69B'!G351</f>
        <v>43</v>
      </c>
      <c r="E37" s="39">
        <f>'AFORO-Boy.-Calle 69B'!H351</f>
        <v>5</v>
      </c>
      <c r="F37" s="39">
        <f>'AFORO-Boy.-Calle 69B'!I351</f>
        <v>14</v>
      </c>
      <c r="G37" s="39">
        <f>'AFORO-Boy.-Calle 69B'!J351</f>
        <v>16</v>
      </c>
      <c r="Z37" s="51">
        <f t="shared" si="15"/>
        <v>1330</v>
      </c>
      <c r="AA37" s="52">
        <f t="shared" si="15"/>
        <v>1345</v>
      </c>
      <c r="AB37" s="23">
        <f t="shared" si="4"/>
        <v>4</v>
      </c>
      <c r="AC37" s="23">
        <f t="shared" si="16"/>
        <v>56</v>
      </c>
      <c r="AD37" s="23">
        <f t="shared" si="16"/>
        <v>6</v>
      </c>
      <c r="AE37" s="23">
        <f t="shared" si="16"/>
        <v>19</v>
      </c>
      <c r="AF37" s="23">
        <f t="shared" si="16"/>
        <v>19</v>
      </c>
      <c r="AG37" s="124"/>
      <c r="AH37" s="124"/>
      <c r="AI37" s="124"/>
      <c r="AJ37" s="124"/>
      <c r="AK37" s="124"/>
    </row>
    <row r="38" spans="1:37" x14ac:dyDescent="0.25">
      <c r="A38" s="32">
        <f>'AFORO-Boy.-Calle 69B'!C352</f>
        <v>1345</v>
      </c>
      <c r="B38" s="32">
        <f>'AFORO-Boy.-Calle 69B'!D352</f>
        <v>1400</v>
      </c>
      <c r="C38" s="39">
        <f>'AFORO-Boy.-Calle 69B'!F352</f>
        <v>4</v>
      </c>
      <c r="D38" s="39">
        <f>'AFORO-Boy.-Calle 69B'!G352</f>
        <v>52</v>
      </c>
      <c r="E38" s="39">
        <f>'AFORO-Boy.-Calle 69B'!H352</f>
        <v>3</v>
      </c>
      <c r="F38" s="39">
        <f>'AFORO-Boy.-Calle 69B'!I352</f>
        <v>13</v>
      </c>
      <c r="G38" s="39">
        <f>'AFORO-Boy.-Calle 69B'!J352</f>
        <v>22</v>
      </c>
      <c r="Z38" s="51">
        <f t="shared" si="15"/>
        <v>1345</v>
      </c>
      <c r="AA38" s="52">
        <f t="shared" si="15"/>
        <v>1400</v>
      </c>
      <c r="AB38" s="23">
        <f t="shared" si="4"/>
        <v>4</v>
      </c>
      <c r="AC38" s="23">
        <f t="shared" si="16"/>
        <v>64</v>
      </c>
      <c r="AD38" s="23">
        <f t="shared" si="16"/>
        <v>4</v>
      </c>
      <c r="AE38" s="23">
        <f t="shared" si="16"/>
        <v>14</v>
      </c>
      <c r="AF38" s="23">
        <f t="shared" si="16"/>
        <v>25</v>
      </c>
      <c r="AG38" s="124"/>
      <c r="AH38" s="124"/>
      <c r="AI38" s="124"/>
      <c r="AJ38" s="124"/>
      <c r="AK38" s="124"/>
    </row>
    <row r="39" spans="1:37" x14ac:dyDescent="0.25">
      <c r="A39" s="32">
        <f>'AFORO-Boy.-Calle 69B'!C353</f>
        <v>1400</v>
      </c>
      <c r="B39" s="32">
        <f>'AFORO-Boy.-Calle 69B'!D353</f>
        <v>1415</v>
      </c>
      <c r="C39" s="39">
        <f>'AFORO-Boy.-Calle 69B'!F353</f>
        <v>4</v>
      </c>
      <c r="D39" s="39">
        <f>'AFORO-Boy.-Calle 69B'!G353</f>
        <v>61</v>
      </c>
      <c r="E39" s="39">
        <f>'AFORO-Boy.-Calle 69B'!H353</f>
        <v>3</v>
      </c>
      <c r="F39" s="39">
        <f>'AFORO-Boy.-Calle 69B'!I353</f>
        <v>16</v>
      </c>
      <c r="G39" s="39">
        <f>'AFORO-Boy.-Calle 69B'!J353</f>
        <v>20</v>
      </c>
      <c r="Z39" s="51">
        <f t="shared" si="15"/>
        <v>1400</v>
      </c>
      <c r="AA39" s="52">
        <f t="shared" si="15"/>
        <v>1415</v>
      </c>
      <c r="AB39" s="23">
        <f t="shared" si="4"/>
        <v>4</v>
      </c>
      <c r="AC39" s="23">
        <f t="shared" si="16"/>
        <v>78</v>
      </c>
      <c r="AD39" s="23">
        <f t="shared" si="16"/>
        <v>6</v>
      </c>
      <c r="AE39" s="23">
        <f t="shared" si="16"/>
        <v>19</v>
      </c>
      <c r="AF39" s="23">
        <f t="shared" si="16"/>
        <v>24</v>
      </c>
      <c r="AG39" s="124"/>
      <c r="AH39" s="124"/>
      <c r="AI39" s="124"/>
      <c r="AJ39" s="124"/>
      <c r="AK39" s="124"/>
    </row>
    <row r="40" spans="1:37" x14ac:dyDescent="0.25">
      <c r="A40" s="32">
        <f>'AFORO-Boy.-Calle 69B'!C354</f>
        <v>1415</v>
      </c>
      <c r="B40" s="32">
        <f>'AFORO-Boy.-Calle 69B'!D354</f>
        <v>1430</v>
      </c>
      <c r="C40" s="39">
        <f>'AFORO-Boy.-Calle 69B'!F354</f>
        <v>4</v>
      </c>
      <c r="D40" s="39">
        <f>'AFORO-Boy.-Calle 69B'!G354</f>
        <v>57</v>
      </c>
      <c r="E40" s="39">
        <f>'AFORO-Boy.-Calle 69B'!H354</f>
        <v>3</v>
      </c>
      <c r="F40" s="39">
        <f>'AFORO-Boy.-Calle 69B'!I354</f>
        <v>17</v>
      </c>
      <c r="G40" s="39">
        <f>'AFORO-Boy.-Calle 69B'!J354</f>
        <v>20</v>
      </c>
      <c r="Z40" s="51">
        <f t="shared" si="15"/>
        <v>1415</v>
      </c>
      <c r="AA40" s="52">
        <f t="shared" si="15"/>
        <v>1430</v>
      </c>
      <c r="AB40" s="23">
        <f t="shared" si="4"/>
        <v>4</v>
      </c>
      <c r="AC40" s="23">
        <f t="shared" si="16"/>
        <v>64</v>
      </c>
      <c r="AD40" s="23">
        <f t="shared" si="16"/>
        <v>4</v>
      </c>
      <c r="AE40" s="23">
        <f t="shared" si="16"/>
        <v>25</v>
      </c>
      <c r="AF40" s="23">
        <f t="shared" si="16"/>
        <v>23</v>
      </c>
      <c r="AG40" s="124"/>
      <c r="AH40" s="124"/>
      <c r="AI40" s="124"/>
      <c r="AJ40" s="124"/>
      <c r="AK40" s="124"/>
    </row>
    <row r="41" spans="1:37" x14ac:dyDescent="0.25">
      <c r="A41" s="32">
        <f>'AFORO-Boy.-Calle 69B'!C355</f>
        <v>1430</v>
      </c>
      <c r="B41" s="32">
        <f>'AFORO-Boy.-Calle 69B'!D355</f>
        <v>1445</v>
      </c>
      <c r="C41" s="39">
        <f>'AFORO-Boy.-Calle 69B'!F355</f>
        <v>4</v>
      </c>
      <c r="D41" s="39">
        <f>'AFORO-Boy.-Calle 69B'!G355</f>
        <v>54</v>
      </c>
      <c r="E41" s="39">
        <f>'AFORO-Boy.-Calle 69B'!H355</f>
        <v>1</v>
      </c>
      <c r="F41" s="39">
        <f>'AFORO-Boy.-Calle 69B'!I355</f>
        <v>12</v>
      </c>
      <c r="G41" s="39">
        <f>'AFORO-Boy.-Calle 69B'!J355</f>
        <v>17</v>
      </c>
      <c r="Z41" s="51">
        <f t="shared" si="15"/>
        <v>1430</v>
      </c>
      <c r="AA41" s="52">
        <f t="shared" si="15"/>
        <v>1445</v>
      </c>
      <c r="AB41" s="23">
        <f t="shared" si="4"/>
        <v>4</v>
      </c>
      <c r="AC41" s="23">
        <f t="shared" si="16"/>
        <v>67</v>
      </c>
      <c r="AD41" s="23">
        <f t="shared" si="16"/>
        <v>1</v>
      </c>
      <c r="AE41" s="23">
        <f t="shared" si="16"/>
        <v>14</v>
      </c>
      <c r="AF41" s="23">
        <f t="shared" si="16"/>
        <v>20</v>
      </c>
      <c r="AG41" s="124"/>
      <c r="AH41" s="124"/>
      <c r="AI41" s="124"/>
      <c r="AJ41" s="124"/>
      <c r="AK41" s="124"/>
    </row>
    <row r="42" spans="1:37" ht="24" x14ac:dyDescent="0.25">
      <c r="A42" s="32">
        <f>'AFORO-Boy.-Calle 69B'!C356</f>
        <v>1445</v>
      </c>
      <c r="B42" s="32">
        <f>'AFORO-Boy.-Calle 69B'!D356</f>
        <v>1500</v>
      </c>
      <c r="C42" s="39">
        <f>'AFORO-Boy.-Calle 69B'!F356</f>
        <v>4</v>
      </c>
      <c r="D42" s="39">
        <f>'AFORO-Boy.-Calle 69B'!G356</f>
        <v>55</v>
      </c>
      <c r="E42" s="39">
        <f>'AFORO-Boy.-Calle 69B'!H356</f>
        <v>3</v>
      </c>
      <c r="F42" s="39">
        <f>'AFORO-Boy.-Calle 69B'!I356</f>
        <v>6</v>
      </c>
      <c r="G42" s="39">
        <f>'AFORO-Boy.-Calle 69B'!J356</f>
        <v>19</v>
      </c>
      <c r="Z42" s="51">
        <f t="shared" si="15"/>
        <v>1445</v>
      </c>
      <c r="AA42" s="52">
        <f t="shared" si="15"/>
        <v>1500</v>
      </c>
      <c r="AB42" s="23">
        <f t="shared" si="4"/>
        <v>4</v>
      </c>
      <c r="AC42" s="23">
        <f t="shared" si="16"/>
        <v>65</v>
      </c>
      <c r="AD42" s="23">
        <f t="shared" si="16"/>
        <v>3</v>
      </c>
      <c r="AE42" s="23">
        <f t="shared" si="16"/>
        <v>8</v>
      </c>
      <c r="AF42" s="23">
        <f t="shared" si="16"/>
        <v>22</v>
      </c>
      <c r="AG42" s="123" t="s">
        <v>75</v>
      </c>
      <c r="AH42" s="123" t="str">
        <f>"PROM. DE AUTOS"&amp;" "&amp;AH47</f>
        <v>PROM. DE AUTOS 83</v>
      </c>
      <c r="AI42" s="123" t="str">
        <f>"PROM. DE BUSES"&amp;" "&amp;AI47</f>
        <v>PROM. DE BUSES 4</v>
      </c>
      <c r="AJ42" s="123" t="str">
        <f>"PROM. DE CAMIONES"&amp;" "&amp;AJ47</f>
        <v>PROM. DE CAMIONES 12</v>
      </c>
      <c r="AK42" s="89" t="str">
        <f>"PROM. DE MOTOS"&amp;" "&amp;AK47</f>
        <v>PROM. DE MOTOS 39</v>
      </c>
    </row>
    <row r="43" spans="1:37" x14ac:dyDescent="0.25">
      <c r="A43" s="32">
        <f>'AFORO-Boy.-Calle 69B'!C357</f>
        <v>1500</v>
      </c>
      <c r="B43" s="32">
        <f>'AFORO-Boy.-Calle 69B'!D357</f>
        <v>1515</v>
      </c>
      <c r="C43" s="39">
        <f>'AFORO-Boy.-Calle 69B'!F357</f>
        <v>4</v>
      </c>
      <c r="D43" s="39">
        <f>'AFORO-Boy.-Calle 69B'!G357</f>
        <v>76</v>
      </c>
      <c r="E43" s="39">
        <f>'AFORO-Boy.-Calle 69B'!H357</f>
        <v>3</v>
      </c>
      <c r="F43" s="39">
        <f>'AFORO-Boy.-Calle 69B'!I357</f>
        <v>9</v>
      </c>
      <c r="G43" s="39">
        <f>'AFORO-Boy.-Calle 69B'!J357</f>
        <v>22</v>
      </c>
      <c r="Z43" s="51">
        <f t="shared" si="15"/>
        <v>1500</v>
      </c>
      <c r="AA43" s="52">
        <f t="shared" si="15"/>
        <v>1515</v>
      </c>
      <c r="AB43" s="23">
        <f t="shared" si="4"/>
        <v>4</v>
      </c>
      <c r="AC43" s="23">
        <f t="shared" si="16"/>
        <v>85</v>
      </c>
      <c r="AD43" s="23">
        <f t="shared" si="16"/>
        <v>3</v>
      </c>
      <c r="AE43" s="23">
        <f t="shared" si="16"/>
        <v>11</v>
      </c>
      <c r="AF43" s="23">
        <f t="shared" si="16"/>
        <v>25</v>
      </c>
      <c r="AG43" s="124"/>
      <c r="AH43" s="124"/>
      <c r="AI43" s="124"/>
      <c r="AJ43" s="124"/>
      <c r="AK43" s="124"/>
    </row>
    <row r="44" spans="1:37" x14ac:dyDescent="0.25">
      <c r="A44" s="32">
        <f>'AFORO-Boy.-Calle 69B'!C358</f>
        <v>1515</v>
      </c>
      <c r="B44" s="32">
        <f>'AFORO-Boy.-Calle 69B'!D358</f>
        <v>1530</v>
      </c>
      <c r="C44" s="39">
        <f>'AFORO-Boy.-Calle 69B'!F358</f>
        <v>4</v>
      </c>
      <c r="D44" s="39">
        <f>'AFORO-Boy.-Calle 69B'!G358</f>
        <v>58</v>
      </c>
      <c r="E44" s="39">
        <f>'AFORO-Boy.-Calle 69B'!H358</f>
        <v>2</v>
      </c>
      <c r="F44" s="39">
        <f>'AFORO-Boy.-Calle 69B'!I358</f>
        <v>13</v>
      </c>
      <c r="G44" s="39">
        <f>'AFORO-Boy.-Calle 69B'!J358</f>
        <v>30</v>
      </c>
      <c r="Z44" s="51">
        <f t="shared" si="15"/>
        <v>1515</v>
      </c>
      <c r="AA44" s="52">
        <f t="shared" si="15"/>
        <v>1530</v>
      </c>
      <c r="AB44" s="23">
        <f t="shared" si="4"/>
        <v>4</v>
      </c>
      <c r="AC44" s="23">
        <f t="shared" si="16"/>
        <v>70</v>
      </c>
      <c r="AD44" s="23">
        <f t="shared" si="16"/>
        <v>2</v>
      </c>
      <c r="AE44" s="23">
        <f t="shared" si="16"/>
        <v>18</v>
      </c>
      <c r="AF44" s="23">
        <f t="shared" si="16"/>
        <v>31</v>
      </c>
      <c r="AG44" s="124"/>
      <c r="AH44" s="124"/>
      <c r="AI44" s="124"/>
      <c r="AJ44" s="124"/>
      <c r="AK44" s="124"/>
    </row>
    <row r="45" spans="1:37" x14ac:dyDescent="0.25">
      <c r="A45" s="32">
        <f>'AFORO-Boy.-Calle 69B'!C359</f>
        <v>1530</v>
      </c>
      <c r="B45" s="32">
        <f>'AFORO-Boy.-Calle 69B'!D359</f>
        <v>1545</v>
      </c>
      <c r="C45" s="39">
        <f>'AFORO-Boy.-Calle 69B'!F359</f>
        <v>4</v>
      </c>
      <c r="D45" s="39">
        <f>'AFORO-Boy.-Calle 69B'!G359</f>
        <v>62</v>
      </c>
      <c r="E45" s="39">
        <f>'AFORO-Boy.-Calle 69B'!H359</f>
        <v>2</v>
      </c>
      <c r="F45" s="39">
        <f>'AFORO-Boy.-Calle 69B'!I359</f>
        <v>14</v>
      </c>
      <c r="G45" s="39">
        <f>'AFORO-Boy.-Calle 69B'!J359</f>
        <v>23</v>
      </c>
      <c r="Z45" s="51">
        <f t="shared" si="15"/>
        <v>1530</v>
      </c>
      <c r="AA45" s="52">
        <f t="shared" si="15"/>
        <v>1545</v>
      </c>
      <c r="AB45" s="23">
        <f t="shared" si="4"/>
        <v>4</v>
      </c>
      <c r="AC45" s="23">
        <f t="shared" si="16"/>
        <v>82</v>
      </c>
      <c r="AD45" s="23">
        <f t="shared" si="16"/>
        <v>2</v>
      </c>
      <c r="AE45" s="23">
        <f t="shared" si="16"/>
        <v>16</v>
      </c>
      <c r="AF45" s="23">
        <f t="shared" si="16"/>
        <v>26</v>
      </c>
      <c r="AG45" s="124"/>
      <c r="AH45" s="124"/>
      <c r="AI45" s="124"/>
      <c r="AJ45" s="124"/>
      <c r="AK45" s="124"/>
    </row>
    <row r="46" spans="1:37" x14ac:dyDescent="0.25">
      <c r="A46" s="32">
        <f>'AFORO-Boy.-Calle 69B'!C360</f>
        <v>1545</v>
      </c>
      <c r="B46" s="32">
        <f>'AFORO-Boy.-Calle 69B'!D360</f>
        <v>1600</v>
      </c>
      <c r="C46" s="39">
        <f>'AFORO-Boy.-Calle 69B'!F360</f>
        <v>4</v>
      </c>
      <c r="D46" s="39">
        <f>'AFORO-Boy.-Calle 69B'!G360</f>
        <v>63</v>
      </c>
      <c r="E46" s="39">
        <f>'AFORO-Boy.-Calle 69B'!H360</f>
        <v>1</v>
      </c>
      <c r="F46" s="39">
        <f>'AFORO-Boy.-Calle 69B'!I360</f>
        <v>12</v>
      </c>
      <c r="G46" s="39">
        <f>'AFORO-Boy.-Calle 69B'!J360</f>
        <v>30</v>
      </c>
      <c r="Z46" s="51">
        <f t="shared" si="15"/>
        <v>1545</v>
      </c>
      <c r="AA46" s="52">
        <f t="shared" si="15"/>
        <v>1600</v>
      </c>
      <c r="AB46" s="23">
        <f t="shared" si="4"/>
        <v>4</v>
      </c>
      <c r="AC46" s="23">
        <f t="shared" si="16"/>
        <v>70</v>
      </c>
      <c r="AD46" s="23">
        <f t="shared" si="16"/>
        <v>1</v>
      </c>
      <c r="AE46" s="23">
        <f t="shared" si="16"/>
        <v>14</v>
      </c>
      <c r="AF46" s="23">
        <f t="shared" si="16"/>
        <v>31</v>
      </c>
      <c r="AG46" s="124"/>
      <c r="AH46" s="124"/>
      <c r="AI46" s="124"/>
      <c r="AJ46" s="124"/>
      <c r="AK46" s="124"/>
    </row>
    <row r="47" spans="1:37" x14ac:dyDescent="0.25">
      <c r="A47" s="32">
        <f>'AFORO-Boy.-Calle 69B'!C361</f>
        <v>1600</v>
      </c>
      <c r="B47" s="32">
        <f>'AFORO-Boy.-Calle 69B'!D361</f>
        <v>1615</v>
      </c>
      <c r="C47" s="39">
        <f>'AFORO-Boy.-Calle 69B'!F361</f>
        <v>4</v>
      </c>
      <c r="D47" s="39">
        <f>'AFORO-Boy.-Calle 69B'!G361</f>
        <v>80</v>
      </c>
      <c r="E47" s="39">
        <f>'AFORO-Boy.-Calle 69B'!H361</f>
        <v>3</v>
      </c>
      <c r="F47" s="39">
        <f>'AFORO-Boy.-Calle 69B'!I361</f>
        <v>15</v>
      </c>
      <c r="G47" s="39">
        <f>'AFORO-Boy.-Calle 69B'!J361</f>
        <v>15</v>
      </c>
      <c r="Z47" s="51">
        <f t="shared" si="15"/>
        <v>1600</v>
      </c>
      <c r="AA47" s="52">
        <f t="shared" si="15"/>
        <v>1615</v>
      </c>
      <c r="AB47" s="23">
        <f t="shared" si="4"/>
        <v>4</v>
      </c>
      <c r="AC47" s="23">
        <f t="shared" si="16"/>
        <v>88</v>
      </c>
      <c r="AD47" s="23">
        <f t="shared" si="16"/>
        <v>3</v>
      </c>
      <c r="AE47" s="23">
        <f t="shared" si="16"/>
        <v>23</v>
      </c>
      <c r="AF47" s="23">
        <f t="shared" si="16"/>
        <v>21</v>
      </c>
      <c r="AG47" s="125" t="str">
        <f>Z47&amp;" a "&amp;AA62</f>
        <v>1600 a 2000</v>
      </c>
      <c r="AH47" s="124">
        <f>ROUNDUP(AVERAGE($AC$47:$AC$62),0)</f>
        <v>83</v>
      </c>
      <c r="AI47" s="124">
        <f>ROUNDUP(AVERAGE($AD$47:$AD$62),0)</f>
        <v>4</v>
      </c>
      <c r="AJ47" s="124">
        <f>ROUNDUP(AVERAGE($AE$47:$AE$62),0)</f>
        <v>12</v>
      </c>
      <c r="AK47" s="124">
        <f>ROUNDUP(AVERAGE($AF$47:$AF$62),0)</f>
        <v>39</v>
      </c>
    </row>
    <row r="48" spans="1:37" x14ac:dyDescent="0.25">
      <c r="A48" s="32">
        <f>'AFORO-Boy.-Calle 69B'!C362</f>
        <v>1615</v>
      </c>
      <c r="B48" s="32">
        <f>'AFORO-Boy.-Calle 69B'!D362</f>
        <v>1630</v>
      </c>
      <c r="C48" s="39">
        <f>'AFORO-Boy.-Calle 69B'!F362</f>
        <v>4</v>
      </c>
      <c r="D48" s="39">
        <f>'AFORO-Boy.-Calle 69B'!G362</f>
        <v>51</v>
      </c>
      <c r="E48" s="39">
        <f>'AFORO-Boy.-Calle 69B'!H362</f>
        <v>5</v>
      </c>
      <c r="F48" s="39">
        <f>'AFORO-Boy.-Calle 69B'!I362</f>
        <v>16</v>
      </c>
      <c r="G48" s="39">
        <f>'AFORO-Boy.-Calle 69B'!J362</f>
        <v>25</v>
      </c>
      <c r="Z48" s="51">
        <f t="shared" si="15"/>
        <v>1615</v>
      </c>
      <c r="AA48" s="52">
        <f t="shared" si="15"/>
        <v>1630</v>
      </c>
      <c r="AB48" s="23">
        <f t="shared" si="4"/>
        <v>4</v>
      </c>
      <c r="AC48" s="23">
        <f t="shared" si="16"/>
        <v>67</v>
      </c>
      <c r="AD48" s="23">
        <f t="shared" si="16"/>
        <v>5</v>
      </c>
      <c r="AE48" s="23">
        <f t="shared" si="16"/>
        <v>22</v>
      </c>
      <c r="AF48" s="23">
        <f t="shared" si="16"/>
        <v>29</v>
      </c>
      <c r="AG48" s="124"/>
      <c r="AH48" s="124">
        <f t="shared" ref="AH48:AH62" si="17">ROUNDUP(AVERAGE($AC$47:$AC$62),0)</f>
        <v>83</v>
      </c>
      <c r="AI48" s="124">
        <f t="shared" ref="AI48:AI62" si="18">ROUNDUP(AVERAGE($AD$47:$AD$62),0)</f>
        <v>4</v>
      </c>
      <c r="AJ48" s="124">
        <f t="shared" ref="AJ48:AJ62" si="19">ROUNDUP(AVERAGE($AE$47:$AE$62),0)</f>
        <v>12</v>
      </c>
      <c r="AK48" s="124">
        <f t="shared" ref="AK48:AK62" si="20">ROUNDUP(AVERAGE($AF$47:$AF$62),0)</f>
        <v>39</v>
      </c>
    </row>
    <row r="49" spans="1:37" x14ac:dyDescent="0.25">
      <c r="A49" s="32">
        <f>'AFORO-Boy.-Calle 69B'!C363</f>
        <v>1630</v>
      </c>
      <c r="B49" s="32">
        <f>'AFORO-Boy.-Calle 69B'!D363</f>
        <v>1645</v>
      </c>
      <c r="C49" s="39">
        <f>'AFORO-Boy.-Calle 69B'!F363</f>
        <v>4</v>
      </c>
      <c r="D49" s="39">
        <f>'AFORO-Boy.-Calle 69B'!G363</f>
        <v>63</v>
      </c>
      <c r="E49" s="39">
        <f>'AFORO-Boy.-Calle 69B'!H363</f>
        <v>1</v>
      </c>
      <c r="F49" s="39">
        <f>'AFORO-Boy.-Calle 69B'!I363</f>
        <v>14</v>
      </c>
      <c r="G49" s="39">
        <f>'AFORO-Boy.-Calle 69B'!J363</f>
        <v>18</v>
      </c>
      <c r="Z49" s="51">
        <f t="shared" si="15"/>
        <v>1630</v>
      </c>
      <c r="AA49" s="52">
        <f t="shared" si="15"/>
        <v>1645</v>
      </c>
      <c r="AB49" s="23">
        <f t="shared" si="4"/>
        <v>4</v>
      </c>
      <c r="AC49" s="23">
        <f t="shared" si="16"/>
        <v>74</v>
      </c>
      <c r="AD49" s="23">
        <f t="shared" si="16"/>
        <v>1</v>
      </c>
      <c r="AE49" s="23">
        <f t="shared" si="16"/>
        <v>16</v>
      </c>
      <c r="AF49" s="23">
        <f t="shared" si="16"/>
        <v>21</v>
      </c>
      <c r="AG49" s="124"/>
      <c r="AH49" s="124">
        <f t="shared" si="17"/>
        <v>83</v>
      </c>
      <c r="AI49" s="124">
        <f t="shared" si="18"/>
        <v>4</v>
      </c>
      <c r="AJ49" s="124">
        <f t="shared" si="19"/>
        <v>12</v>
      </c>
      <c r="AK49" s="124">
        <f t="shared" si="20"/>
        <v>39</v>
      </c>
    </row>
    <row r="50" spans="1:37" x14ac:dyDescent="0.25">
      <c r="A50" s="32">
        <f>'AFORO-Boy.-Calle 69B'!C364</f>
        <v>1645</v>
      </c>
      <c r="B50" s="32">
        <f>'AFORO-Boy.-Calle 69B'!D364</f>
        <v>1700</v>
      </c>
      <c r="C50" s="39">
        <f>'AFORO-Boy.-Calle 69B'!F364</f>
        <v>4</v>
      </c>
      <c r="D50" s="39">
        <f>'AFORO-Boy.-Calle 69B'!G364</f>
        <v>85</v>
      </c>
      <c r="E50" s="39">
        <f>'AFORO-Boy.-Calle 69B'!H364</f>
        <v>1</v>
      </c>
      <c r="F50" s="39">
        <f>'AFORO-Boy.-Calle 69B'!I364</f>
        <v>10</v>
      </c>
      <c r="G50" s="39">
        <f>'AFORO-Boy.-Calle 69B'!J364</f>
        <v>21</v>
      </c>
      <c r="Z50" s="51">
        <f t="shared" si="15"/>
        <v>1645</v>
      </c>
      <c r="AA50" s="52">
        <f t="shared" si="15"/>
        <v>1700</v>
      </c>
      <c r="AB50" s="23">
        <f t="shared" si="4"/>
        <v>4</v>
      </c>
      <c r="AC50" s="23">
        <f t="shared" si="16"/>
        <v>98</v>
      </c>
      <c r="AD50" s="23">
        <f t="shared" si="16"/>
        <v>1</v>
      </c>
      <c r="AE50" s="23">
        <f t="shared" si="16"/>
        <v>11</v>
      </c>
      <c r="AF50" s="23">
        <f t="shared" si="16"/>
        <v>25</v>
      </c>
      <c r="AG50" s="3"/>
      <c r="AH50" s="124">
        <f t="shared" si="17"/>
        <v>83</v>
      </c>
      <c r="AI50" s="124">
        <f t="shared" si="18"/>
        <v>4</v>
      </c>
      <c r="AJ50" s="124">
        <f t="shared" si="19"/>
        <v>12</v>
      </c>
      <c r="AK50" s="124">
        <f t="shared" si="20"/>
        <v>39</v>
      </c>
    </row>
    <row r="51" spans="1:37" x14ac:dyDescent="0.25">
      <c r="A51" s="32">
        <f>'AFORO-Boy.-Calle 69B'!C365</f>
        <v>1700</v>
      </c>
      <c r="B51" s="32">
        <f>'AFORO-Boy.-Calle 69B'!D365</f>
        <v>1715</v>
      </c>
      <c r="C51" s="39">
        <f>'AFORO-Boy.-Calle 69B'!F365</f>
        <v>4</v>
      </c>
      <c r="D51" s="39">
        <f>'AFORO-Boy.-Calle 69B'!G365</f>
        <v>78</v>
      </c>
      <c r="E51" s="39">
        <f>'AFORO-Boy.-Calle 69B'!H365</f>
        <v>1</v>
      </c>
      <c r="F51" s="39">
        <f>'AFORO-Boy.-Calle 69B'!I365</f>
        <v>7</v>
      </c>
      <c r="G51" s="39">
        <f>'AFORO-Boy.-Calle 69B'!J365</f>
        <v>27</v>
      </c>
      <c r="Z51" s="51">
        <f t="shared" si="15"/>
        <v>1700</v>
      </c>
      <c r="AA51" s="52">
        <f t="shared" si="15"/>
        <v>1715</v>
      </c>
      <c r="AB51" s="23">
        <f t="shared" si="4"/>
        <v>4</v>
      </c>
      <c r="AC51" s="23">
        <f t="shared" si="16"/>
        <v>85</v>
      </c>
      <c r="AD51" s="23">
        <f t="shared" si="16"/>
        <v>1</v>
      </c>
      <c r="AE51" s="23">
        <f t="shared" si="16"/>
        <v>11</v>
      </c>
      <c r="AF51" s="23">
        <f t="shared" si="16"/>
        <v>29</v>
      </c>
      <c r="AG51" s="124"/>
      <c r="AH51" s="124">
        <f t="shared" si="17"/>
        <v>83</v>
      </c>
      <c r="AI51" s="124">
        <f t="shared" si="18"/>
        <v>4</v>
      </c>
      <c r="AJ51" s="124">
        <f t="shared" si="19"/>
        <v>12</v>
      </c>
      <c r="AK51" s="124">
        <f t="shared" si="20"/>
        <v>39</v>
      </c>
    </row>
    <row r="52" spans="1:37" x14ac:dyDescent="0.25">
      <c r="A52" s="32">
        <f>'AFORO-Boy.-Calle 69B'!C366</f>
        <v>1715</v>
      </c>
      <c r="B52" s="32">
        <f>'AFORO-Boy.-Calle 69B'!D366</f>
        <v>1730</v>
      </c>
      <c r="C52" s="39">
        <f>'AFORO-Boy.-Calle 69B'!F366</f>
        <v>4</v>
      </c>
      <c r="D52" s="39">
        <f>'AFORO-Boy.-Calle 69B'!G366</f>
        <v>68</v>
      </c>
      <c r="E52" s="39">
        <f>'AFORO-Boy.-Calle 69B'!H366</f>
        <v>1</v>
      </c>
      <c r="F52" s="39">
        <f>'AFORO-Boy.-Calle 69B'!I366</f>
        <v>15</v>
      </c>
      <c r="G52" s="39">
        <f>'AFORO-Boy.-Calle 69B'!J366</f>
        <v>37</v>
      </c>
      <c r="Z52" s="51">
        <f t="shared" ref="Z52:AA62" si="21">A112</f>
        <v>1715</v>
      </c>
      <c r="AA52" s="52">
        <f t="shared" si="21"/>
        <v>1730</v>
      </c>
      <c r="AB52" s="23">
        <f t="shared" si="4"/>
        <v>4</v>
      </c>
      <c r="AC52" s="23">
        <f t="shared" ref="AC52:AF62" si="22">D52+D232+D112+D172</f>
        <v>82</v>
      </c>
      <c r="AD52" s="23">
        <f t="shared" si="22"/>
        <v>1</v>
      </c>
      <c r="AE52" s="23">
        <f t="shared" si="22"/>
        <v>16</v>
      </c>
      <c r="AF52" s="23">
        <f t="shared" si="22"/>
        <v>39</v>
      </c>
      <c r="AG52" s="124"/>
      <c r="AH52" s="124">
        <f t="shared" si="17"/>
        <v>83</v>
      </c>
      <c r="AI52" s="124">
        <f t="shared" si="18"/>
        <v>4</v>
      </c>
      <c r="AJ52" s="124">
        <f t="shared" si="19"/>
        <v>12</v>
      </c>
      <c r="AK52" s="124">
        <f t="shared" si="20"/>
        <v>39</v>
      </c>
    </row>
    <row r="53" spans="1:37" x14ac:dyDescent="0.25">
      <c r="A53" s="32">
        <f>'AFORO-Boy.-Calle 69B'!C367</f>
        <v>1730</v>
      </c>
      <c r="B53" s="32">
        <f>'AFORO-Boy.-Calle 69B'!D367</f>
        <v>1745</v>
      </c>
      <c r="C53" s="39">
        <f>'AFORO-Boy.-Calle 69B'!F367</f>
        <v>4</v>
      </c>
      <c r="D53" s="39">
        <f>'AFORO-Boy.-Calle 69B'!G367</f>
        <v>61</v>
      </c>
      <c r="E53" s="39">
        <f>'AFORO-Boy.-Calle 69B'!H367</f>
        <v>2</v>
      </c>
      <c r="F53" s="39">
        <f>'AFORO-Boy.-Calle 69B'!I367</f>
        <v>10</v>
      </c>
      <c r="G53" s="39">
        <f>'AFORO-Boy.-Calle 69B'!J367</f>
        <v>47</v>
      </c>
      <c r="Z53" s="51">
        <f t="shared" si="21"/>
        <v>1730</v>
      </c>
      <c r="AA53" s="52">
        <f t="shared" si="21"/>
        <v>1745</v>
      </c>
      <c r="AB53" s="23">
        <f t="shared" si="4"/>
        <v>4</v>
      </c>
      <c r="AC53" s="23">
        <f t="shared" si="22"/>
        <v>72</v>
      </c>
      <c r="AD53" s="23">
        <f t="shared" si="22"/>
        <v>2</v>
      </c>
      <c r="AE53" s="23">
        <f t="shared" si="22"/>
        <v>11</v>
      </c>
      <c r="AF53" s="23">
        <f t="shared" si="22"/>
        <v>49</v>
      </c>
      <c r="AG53" s="124"/>
      <c r="AH53" s="124">
        <f t="shared" si="17"/>
        <v>83</v>
      </c>
      <c r="AI53" s="124">
        <f t="shared" si="18"/>
        <v>4</v>
      </c>
      <c r="AJ53" s="124">
        <f t="shared" si="19"/>
        <v>12</v>
      </c>
      <c r="AK53" s="124">
        <f t="shared" si="20"/>
        <v>39</v>
      </c>
    </row>
    <row r="54" spans="1:37" x14ac:dyDescent="0.25">
      <c r="A54" s="32">
        <f>'AFORO-Boy.-Calle 69B'!C368</f>
        <v>1745</v>
      </c>
      <c r="B54" s="32">
        <f>'AFORO-Boy.-Calle 69B'!D368</f>
        <v>1800</v>
      </c>
      <c r="C54" s="39">
        <f>'AFORO-Boy.-Calle 69B'!F368</f>
        <v>4</v>
      </c>
      <c r="D54" s="39">
        <f>'AFORO-Boy.-Calle 69B'!G368</f>
        <v>70</v>
      </c>
      <c r="E54" s="39">
        <f>'AFORO-Boy.-Calle 69B'!H368</f>
        <v>3</v>
      </c>
      <c r="F54" s="39">
        <f>'AFORO-Boy.-Calle 69B'!I368</f>
        <v>6</v>
      </c>
      <c r="G54" s="39">
        <f>'AFORO-Boy.-Calle 69B'!J368</f>
        <v>43</v>
      </c>
      <c r="Z54" s="51">
        <f t="shared" si="21"/>
        <v>1745</v>
      </c>
      <c r="AA54" s="52">
        <f t="shared" si="21"/>
        <v>1800</v>
      </c>
      <c r="AB54" s="23">
        <f t="shared" si="4"/>
        <v>4</v>
      </c>
      <c r="AC54" s="23">
        <f t="shared" si="22"/>
        <v>81</v>
      </c>
      <c r="AD54" s="23">
        <f t="shared" si="22"/>
        <v>5</v>
      </c>
      <c r="AE54" s="23">
        <f t="shared" si="22"/>
        <v>7</v>
      </c>
      <c r="AF54" s="23">
        <f t="shared" si="22"/>
        <v>44</v>
      </c>
      <c r="AG54" s="124"/>
      <c r="AH54" s="124">
        <f t="shared" si="17"/>
        <v>83</v>
      </c>
      <c r="AI54" s="124">
        <f t="shared" si="18"/>
        <v>4</v>
      </c>
      <c r="AJ54" s="124">
        <f t="shared" si="19"/>
        <v>12</v>
      </c>
      <c r="AK54" s="124">
        <f t="shared" si="20"/>
        <v>39</v>
      </c>
    </row>
    <row r="55" spans="1:37" x14ac:dyDescent="0.25">
      <c r="A55" s="32">
        <f>'AFORO-Boy.-Calle 69B'!C369</f>
        <v>1800</v>
      </c>
      <c r="B55" s="32">
        <f>'AFORO-Boy.-Calle 69B'!D369</f>
        <v>1815</v>
      </c>
      <c r="C55" s="39">
        <f>'AFORO-Boy.-Calle 69B'!F369</f>
        <v>4</v>
      </c>
      <c r="D55" s="39">
        <f>'AFORO-Boy.-Calle 69B'!G369</f>
        <v>51</v>
      </c>
      <c r="E55" s="39">
        <f>'AFORO-Boy.-Calle 69B'!H369</f>
        <v>2</v>
      </c>
      <c r="F55" s="39">
        <f>'AFORO-Boy.-Calle 69B'!I369</f>
        <v>7</v>
      </c>
      <c r="G55" s="39">
        <f>'AFORO-Boy.-Calle 69B'!J369</f>
        <v>33</v>
      </c>
      <c r="Z55" s="51">
        <f t="shared" si="21"/>
        <v>1800</v>
      </c>
      <c r="AA55" s="52">
        <f t="shared" si="21"/>
        <v>1815</v>
      </c>
      <c r="AB55" s="23">
        <f t="shared" si="4"/>
        <v>4</v>
      </c>
      <c r="AC55" s="23">
        <f t="shared" si="22"/>
        <v>59</v>
      </c>
      <c r="AD55" s="23">
        <f t="shared" si="22"/>
        <v>2</v>
      </c>
      <c r="AE55" s="23">
        <f t="shared" si="22"/>
        <v>9</v>
      </c>
      <c r="AF55" s="23">
        <f t="shared" si="22"/>
        <v>34</v>
      </c>
      <c r="AG55" s="124"/>
      <c r="AH55" s="124">
        <f t="shared" si="17"/>
        <v>83</v>
      </c>
      <c r="AI55" s="124">
        <f t="shared" si="18"/>
        <v>4</v>
      </c>
      <c r="AJ55" s="124">
        <f t="shared" si="19"/>
        <v>12</v>
      </c>
      <c r="AK55" s="124">
        <f t="shared" si="20"/>
        <v>39</v>
      </c>
    </row>
    <row r="56" spans="1:37" x14ac:dyDescent="0.25">
      <c r="A56" s="32">
        <f>'AFORO-Boy.-Calle 69B'!C370</f>
        <v>1815</v>
      </c>
      <c r="B56" s="32">
        <f>'AFORO-Boy.-Calle 69B'!D370</f>
        <v>1830</v>
      </c>
      <c r="C56" s="39">
        <f>'AFORO-Boy.-Calle 69B'!F370</f>
        <v>4</v>
      </c>
      <c r="D56" s="39">
        <f>'AFORO-Boy.-Calle 69B'!G370</f>
        <v>63</v>
      </c>
      <c r="E56" s="39">
        <f>'AFORO-Boy.-Calle 69B'!H370</f>
        <v>1</v>
      </c>
      <c r="F56" s="39">
        <f>'AFORO-Boy.-Calle 69B'!I370</f>
        <v>8</v>
      </c>
      <c r="G56" s="39">
        <f>'AFORO-Boy.-Calle 69B'!J370</f>
        <v>58</v>
      </c>
      <c r="Z56" s="51">
        <f t="shared" si="21"/>
        <v>1815</v>
      </c>
      <c r="AA56" s="52">
        <f t="shared" si="21"/>
        <v>1830</v>
      </c>
      <c r="AB56" s="23">
        <f t="shared" si="4"/>
        <v>4</v>
      </c>
      <c r="AC56" s="23">
        <f t="shared" si="22"/>
        <v>71</v>
      </c>
      <c r="AD56" s="23">
        <f t="shared" si="22"/>
        <v>1</v>
      </c>
      <c r="AE56" s="23">
        <f t="shared" si="22"/>
        <v>9</v>
      </c>
      <c r="AF56" s="23">
        <f t="shared" si="22"/>
        <v>61</v>
      </c>
      <c r="AG56" s="124"/>
      <c r="AH56" s="124">
        <f t="shared" si="17"/>
        <v>83</v>
      </c>
      <c r="AI56" s="124">
        <f t="shared" si="18"/>
        <v>4</v>
      </c>
      <c r="AJ56" s="124">
        <f t="shared" si="19"/>
        <v>12</v>
      </c>
      <c r="AK56" s="124">
        <f t="shared" si="20"/>
        <v>39</v>
      </c>
    </row>
    <row r="57" spans="1:37" x14ac:dyDescent="0.25">
      <c r="A57" s="32">
        <f>'AFORO-Boy.-Calle 69B'!C371</f>
        <v>1830</v>
      </c>
      <c r="B57" s="32">
        <f>'AFORO-Boy.-Calle 69B'!D371</f>
        <v>1845</v>
      </c>
      <c r="C57" s="39">
        <f>'AFORO-Boy.-Calle 69B'!F371</f>
        <v>4</v>
      </c>
      <c r="D57" s="39">
        <f>'AFORO-Boy.-Calle 69B'!G371</f>
        <v>66</v>
      </c>
      <c r="E57" s="39">
        <f>'AFORO-Boy.-Calle 69B'!H371</f>
        <v>3</v>
      </c>
      <c r="F57" s="39">
        <f>'AFORO-Boy.-Calle 69B'!I371</f>
        <v>12</v>
      </c>
      <c r="G57" s="39">
        <f>'AFORO-Boy.-Calle 69B'!J371</f>
        <v>35</v>
      </c>
      <c r="Z57" s="51">
        <f t="shared" si="21"/>
        <v>1830</v>
      </c>
      <c r="AA57" s="52">
        <f t="shared" si="21"/>
        <v>1845</v>
      </c>
      <c r="AB57" s="23">
        <f t="shared" si="4"/>
        <v>4</v>
      </c>
      <c r="AC57" s="23">
        <f t="shared" si="22"/>
        <v>74</v>
      </c>
      <c r="AD57" s="23">
        <f t="shared" si="22"/>
        <v>3</v>
      </c>
      <c r="AE57" s="23">
        <f t="shared" si="22"/>
        <v>13</v>
      </c>
      <c r="AF57" s="23">
        <f t="shared" si="22"/>
        <v>37</v>
      </c>
      <c r="AG57" s="124"/>
      <c r="AH57" s="124">
        <f t="shared" si="17"/>
        <v>83</v>
      </c>
      <c r="AI57" s="124">
        <f t="shared" si="18"/>
        <v>4</v>
      </c>
      <c r="AJ57" s="124">
        <f t="shared" si="19"/>
        <v>12</v>
      </c>
      <c r="AK57" s="124">
        <f t="shared" si="20"/>
        <v>39</v>
      </c>
    </row>
    <row r="58" spans="1:37" x14ac:dyDescent="0.25">
      <c r="A58" s="32">
        <f>'AFORO-Boy.-Calle 69B'!C372</f>
        <v>1845</v>
      </c>
      <c r="B58" s="32">
        <f>'AFORO-Boy.-Calle 69B'!D372</f>
        <v>1900</v>
      </c>
      <c r="C58" s="39">
        <f>'AFORO-Boy.-Calle 69B'!F372</f>
        <v>4</v>
      </c>
      <c r="D58" s="39">
        <f>'AFORO-Boy.-Calle 69B'!G372</f>
        <v>79</v>
      </c>
      <c r="E58" s="39">
        <f>'AFORO-Boy.-Calle 69B'!H372</f>
        <v>5</v>
      </c>
      <c r="F58" s="39">
        <f>'AFORO-Boy.-Calle 69B'!I372</f>
        <v>6</v>
      </c>
      <c r="G58" s="39">
        <f>'AFORO-Boy.-Calle 69B'!J372</f>
        <v>60</v>
      </c>
      <c r="Z58" s="51">
        <f t="shared" si="21"/>
        <v>1845</v>
      </c>
      <c r="AA58" s="52">
        <f t="shared" si="21"/>
        <v>1900</v>
      </c>
      <c r="AB58" s="23">
        <f t="shared" si="4"/>
        <v>4</v>
      </c>
      <c r="AC58" s="23">
        <f t="shared" si="22"/>
        <v>84</v>
      </c>
      <c r="AD58" s="23">
        <f t="shared" si="22"/>
        <v>5</v>
      </c>
      <c r="AE58" s="23">
        <f t="shared" si="22"/>
        <v>7</v>
      </c>
      <c r="AF58" s="23">
        <f t="shared" si="22"/>
        <v>61</v>
      </c>
      <c r="AG58" s="124"/>
      <c r="AH58" s="124">
        <f t="shared" si="17"/>
        <v>83</v>
      </c>
      <c r="AI58" s="124">
        <f t="shared" si="18"/>
        <v>4</v>
      </c>
      <c r="AJ58" s="124">
        <f t="shared" si="19"/>
        <v>12</v>
      </c>
      <c r="AK58" s="124">
        <f t="shared" si="20"/>
        <v>39</v>
      </c>
    </row>
    <row r="59" spans="1:37" x14ac:dyDescent="0.25">
      <c r="A59" s="32">
        <f>'AFORO-Boy.-Calle 69B'!C373</f>
        <v>1900</v>
      </c>
      <c r="B59" s="32">
        <f>'AFORO-Boy.-Calle 69B'!D373</f>
        <v>1915</v>
      </c>
      <c r="C59" s="39">
        <f>'AFORO-Boy.-Calle 69B'!F373</f>
        <v>4</v>
      </c>
      <c r="D59" s="39">
        <f>'AFORO-Boy.-Calle 69B'!G373</f>
        <v>91</v>
      </c>
      <c r="E59" s="39">
        <f>'AFORO-Boy.-Calle 69B'!H373</f>
        <v>3</v>
      </c>
      <c r="F59" s="39">
        <f>'AFORO-Boy.-Calle 69B'!I373</f>
        <v>6</v>
      </c>
      <c r="G59" s="39">
        <f>'AFORO-Boy.-Calle 69B'!J373</f>
        <v>55</v>
      </c>
      <c r="Z59" s="51">
        <f t="shared" si="21"/>
        <v>1900</v>
      </c>
      <c r="AA59" s="52">
        <f t="shared" si="21"/>
        <v>1915</v>
      </c>
      <c r="AB59" s="23">
        <f t="shared" si="4"/>
        <v>4</v>
      </c>
      <c r="AC59" s="23">
        <f t="shared" si="22"/>
        <v>101</v>
      </c>
      <c r="AD59" s="23">
        <f t="shared" si="22"/>
        <v>3</v>
      </c>
      <c r="AE59" s="23">
        <f t="shared" si="22"/>
        <v>6</v>
      </c>
      <c r="AF59" s="23">
        <f t="shared" si="22"/>
        <v>57</v>
      </c>
      <c r="AG59" s="124"/>
      <c r="AH59" s="124">
        <f t="shared" si="17"/>
        <v>83</v>
      </c>
      <c r="AI59" s="124">
        <f t="shared" si="18"/>
        <v>4</v>
      </c>
      <c r="AJ59" s="124">
        <f t="shared" si="19"/>
        <v>12</v>
      </c>
      <c r="AK59" s="124">
        <f t="shared" si="20"/>
        <v>39</v>
      </c>
    </row>
    <row r="60" spans="1:37" x14ac:dyDescent="0.25">
      <c r="A60" s="32">
        <f>'AFORO-Boy.-Calle 69B'!C374</f>
        <v>1915</v>
      </c>
      <c r="B60" s="32">
        <f>'AFORO-Boy.-Calle 69B'!D374</f>
        <v>1930</v>
      </c>
      <c r="C60" s="39">
        <f>'AFORO-Boy.-Calle 69B'!F374</f>
        <v>4</v>
      </c>
      <c r="D60" s="39">
        <f>'AFORO-Boy.-Calle 69B'!G374</f>
        <v>88</v>
      </c>
      <c r="E60" s="39">
        <f>'AFORO-Boy.-Calle 69B'!H374</f>
        <v>2</v>
      </c>
      <c r="F60" s="39">
        <f>'AFORO-Boy.-Calle 69B'!I374</f>
        <v>11</v>
      </c>
      <c r="G60" s="39">
        <f>'AFORO-Boy.-Calle 69B'!J374</f>
        <v>45</v>
      </c>
      <c r="Z60" s="51">
        <f t="shared" si="21"/>
        <v>1915</v>
      </c>
      <c r="AA60" s="52">
        <f t="shared" si="21"/>
        <v>1930</v>
      </c>
      <c r="AB60" s="23">
        <f t="shared" si="4"/>
        <v>4</v>
      </c>
      <c r="AC60" s="23">
        <f t="shared" si="22"/>
        <v>90</v>
      </c>
      <c r="AD60" s="23">
        <f>E60+E240+E120+E180</f>
        <v>2</v>
      </c>
      <c r="AE60" s="23">
        <f t="shared" si="22"/>
        <v>11</v>
      </c>
      <c r="AF60" s="23">
        <f t="shared" si="22"/>
        <v>49</v>
      </c>
      <c r="AG60" s="124"/>
      <c r="AH60" s="124">
        <f t="shared" si="17"/>
        <v>83</v>
      </c>
      <c r="AI60" s="124">
        <f t="shared" si="18"/>
        <v>4</v>
      </c>
      <c r="AJ60" s="124">
        <f t="shared" si="19"/>
        <v>12</v>
      </c>
      <c r="AK60" s="124">
        <f t="shared" si="20"/>
        <v>39</v>
      </c>
    </row>
    <row r="61" spans="1:37" x14ac:dyDescent="0.25">
      <c r="A61" s="32">
        <f>'AFORO-Boy.-Calle 69B'!C375</f>
        <v>1930</v>
      </c>
      <c r="B61" s="32">
        <f>'AFORO-Boy.-Calle 69B'!D375</f>
        <v>1945</v>
      </c>
      <c r="C61" s="39">
        <f>'AFORO-Boy.-Calle 69B'!F375</f>
        <v>4</v>
      </c>
      <c r="D61" s="39">
        <f>'AFORO-Boy.-Calle 69B'!G375</f>
        <v>83</v>
      </c>
      <c r="E61" s="39">
        <f>'AFORO-Boy.-Calle 69B'!H375</f>
        <v>8</v>
      </c>
      <c r="F61" s="39">
        <f>'AFORO-Boy.-Calle 69B'!I375</f>
        <v>9</v>
      </c>
      <c r="G61" s="39">
        <f>'AFORO-Boy.-Calle 69B'!J375</f>
        <v>32</v>
      </c>
      <c r="Z61" s="51">
        <f t="shared" si="21"/>
        <v>1930</v>
      </c>
      <c r="AA61" s="52">
        <f t="shared" si="21"/>
        <v>1945</v>
      </c>
      <c r="AB61" s="23">
        <f t="shared" si="4"/>
        <v>4</v>
      </c>
      <c r="AC61" s="23">
        <f t="shared" si="22"/>
        <v>89</v>
      </c>
      <c r="AD61" s="23">
        <f t="shared" si="22"/>
        <v>9</v>
      </c>
      <c r="AE61" s="23">
        <f t="shared" si="22"/>
        <v>10</v>
      </c>
      <c r="AF61" s="23">
        <f t="shared" si="22"/>
        <v>33</v>
      </c>
      <c r="AG61" s="124"/>
      <c r="AH61" s="124">
        <f t="shared" si="17"/>
        <v>83</v>
      </c>
      <c r="AI61" s="124">
        <f t="shared" si="18"/>
        <v>4</v>
      </c>
      <c r="AJ61" s="124">
        <f t="shared" si="19"/>
        <v>12</v>
      </c>
      <c r="AK61" s="124">
        <f t="shared" si="20"/>
        <v>39</v>
      </c>
    </row>
    <row r="62" spans="1:37" x14ac:dyDescent="0.25">
      <c r="A62" s="32">
        <f>'AFORO-Boy.-Calle 69B'!C376</f>
        <v>1945</v>
      </c>
      <c r="B62" s="32">
        <f>'AFORO-Boy.-Calle 69B'!D376</f>
        <v>2000</v>
      </c>
      <c r="C62" s="39">
        <f>'AFORO-Boy.-Calle 69B'!F376</f>
        <v>4</v>
      </c>
      <c r="D62" s="39">
        <f>'AFORO-Boy.-Calle 69B'!G376</f>
        <v>90</v>
      </c>
      <c r="E62" s="39">
        <f>'AFORO-Boy.-Calle 69B'!H376</f>
        <v>9</v>
      </c>
      <c r="F62" s="39">
        <f>'AFORO-Boy.-Calle 69B'!I376</f>
        <v>9</v>
      </c>
      <c r="G62" s="39">
        <f>'AFORO-Boy.-Calle 69B'!J376</f>
        <v>32</v>
      </c>
      <c r="Z62" s="51">
        <f t="shared" si="21"/>
        <v>1945</v>
      </c>
      <c r="AA62" s="52">
        <f t="shared" si="21"/>
        <v>2000</v>
      </c>
      <c r="AB62" s="23">
        <f t="shared" si="4"/>
        <v>4</v>
      </c>
      <c r="AC62" s="23">
        <f t="shared" si="22"/>
        <v>103</v>
      </c>
      <c r="AD62" s="23">
        <f t="shared" si="22"/>
        <v>9</v>
      </c>
      <c r="AE62" s="23">
        <f t="shared" si="22"/>
        <v>9</v>
      </c>
      <c r="AF62" s="23">
        <f>G62+G242+G122+G182</f>
        <v>33</v>
      </c>
      <c r="AG62" s="124"/>
      <c r="AH62" s="124">
        <f t="shared" si="17"/>
        <v>83</v>
      </c>
      <c r="AI62" s="124">
        <f t="shared" si="18"/>
        <v>4</v>
      </c>
      <c r="AJ62" s="124">
        <f t="shared" si="19"/>
        <v>12</v>
      </c>
      <c r="AK62" s="124">
        <f t="shared" si="20"/>
        <v>39</v>
      </c>
    </row>
    <row r="63" spans="1:37" x14ac:dyDescent="0.25">
      <c r="A63" s="32">
        <f>'AFORO-Boy.-Calle 69B'!C557</f>
        <v>500</v>
      </c>
      <c r="B63" s="32">
        <f>'AFORO-Boy.-Calle 69B'!D557</f>
        <v>515</v>
      </c>
      <c r="C63" s="39">
        <f>'AFORO-Boy.-Calle 69B'!F557</f>
        <v>8</v>
      </c>
      <c r="D63" s="39">
        <f>'AFORO-Boy.-Calle 69B'!G557</f>
        <v>0</v>
      </c>
      <c r="E63" s="39">
        <f>'AFORO-Boy.-Calle 69B'!H557</f>
        <v>0</v>
      </c>
      <c r="F63" s="39">
        <f>'AFORO-Boy.-Calle 69B'!I557</f>
        <v>0</v>
      </c>
      <c r="G63" s="39">
        <f>'AFORO-Boy.-Calle 69B'!J557</f>
        <v>0</v>
      </c>
    </row>
    <row r="64" spans="1:37" x14ac:dyDescent="0.25">
      <c r="A64" s="32">
        <f>'AFORO-Boy.-Calle 69B'!C558</f>
        <v>515</v>
      </c>
      <c r="B64" s="32">
        <f>'AFORO-Boy.-Calle 69B'!D558</f>
        <v>530</v>
      </c>
      <c r="C64" s="39">
        <f>'AFORO-Boy.-Calle 69B'!F558</f>
        <v>8</v>
      </c>
      <c r="D64" s="39">
        <f>'AFORO-Boy.-Calle 69B'!G558</f>
        <v>0</v>
      </c>
      <c r="E64" s="39">
        <f>'AFORO-Boy.-Calle 69B'!H558</f>
        <v>0</v>
      </c>
      <c r="F64" s="39">
        <f>'AFORO-Boy.-Calle 69B'!I558</f>
        <v>0</v>
      </c>
      <c r="G64" s="39">
        <f>'AFORO-Boy.-Calle 69B'!J558</f>
        <v>0</v>
      </c>
    </row>
    <row r="65" spans="1:10" x14ac:dyDescent="0.25">
      <c r="A65" s="32">
        <f>'AFORO-Boy.-Calle 69B'!C559</f>
        <v>530</v>
      </c>
      <c r="B65" s="32">
        <f>'AFORO-Boy.-Calle 69B'!D559</f>
        <v>545</v>
      </c>
      <c r="C65" s="39">
        <f>'AFORO-Boy.-Calle 69B'!F559</f>
        <v>8</v>
      </c>
      <c r="D65" s="39">
        <f>'AFORO-Boy.-Calle 69B'!G559</f>
        <v>0</v>
      </c>
      <c r="E65" s="39">
        <f>'AFORO-Boy.-Calle 69B'!H559</f>
        <v>0</v>
      </c>
      <c r="F65" s="39">
        <f>'AFORO-Boy.-Calle 69B'!I559</f>
        <v>0</v>
      </c>
      <c r="G65" s="39">
        <f>'AFORO-Boy.-Calle 69B'!J559</f>
        <v>0</v>
      </c>
    </row>
    <row r="66" spans="1:10" x14ac:dyDescent="0.25">
      <c r="A66" s="32">
        <f>'AFORO-Boy.-Calle 69B'!C560</f>
        <v>545</v>
      </c>
      <c r="B66" s="32">
        <f>'AFORO-Boy.-Calle 69B'!D560</f>
        <v>600</v>
      </c>
      <c r="C66" s="39">
        <f>'AFORO-Boy.-Calle 69B'!F560</f>
        <v>8</v>
      </c>
      <c r="D66" s="39">
        <f>'AFORO-Boy.-Calle 69B'!G560</f>
        <v>0</v>
      </c>
      <c r="E66" s="39">
        <f>'AFORO-Boy.-Calle 69B'!H560</f>
        <v>0</v>
      </c>
      <c r="F66" s="39">
        <f>'AFORO-Boy.-Calle 69B'!I560</f>
        <v>0</v>
      </c>
      <c r="G66" s="39">
        <f>'AFORO-Boy.-Calle 69B'!J560</f>
        <v>0</v>
      </c>
    </row>
    <row r="67" spans="1:10" x14ac:dyDescent="0.25">
      <c r="A67" s="32">
        <f>'AFORO-Boy.-Calle 69B'!C561</f>
        <v>600</v>
      </c>
      <c r="B67" s="32">
        <f>'AFORO-Boy.-Calle 69B'!D561</f>
        <v>615</v>
      </c>
      <c r="C67" s="39">
        <f>'AFORO-Boy.-Calle 69B'!F561</f>
        <v>8</v>
      </c>
      <c r="D67" s="39">
        <f>'AFORO-Boy.-Calle 69B'!G561</f>
        <v>0</v>
      </c>
      <c r="E67" s="39">
        <f>'AFORO-Boy.-Calle 69B'!H561</f>
        <v>0</v>
      </c>
      <c r="F67" s="39">
        <f>'AFORO-Boy.-Calle 69B'!I561</f>
        <v>0</v>
      </c>
      <c r="G67" s="39">
        <f>'AFORO-Boy.-Calle 69B'!J561</f>
        <v>0</v>
      </c>
      <c r="J67" t="s">
        <v>74</v>
      </c>
    </row>
    <row r="68" spans="1:10" x14ac:dyDescent="0.25">
      <c r="A68" s="32">
        <f>'AFORO-Boy.-Calle 69B'!C562</f>
        <v>615</v>
      </c>
      <c r="B68" s="32">
        <f>'AFORO-Boy.-Calle 69B'!D562</f>
        <v>630</v>
      </c>
      <c r="C68" s="39">
        <f>'AFORO-Boy.-Calle 69B'!F562</f>
        <v>8</v>
      </c>
      <c r="D68" s="39">
        <f>'AFORO-Boy.-Calle 69B'!G562</f>
        <v>0</v>
      </c>
      <c r="E68" s="39">
        <f>'AFORO-Boy.-Calle 69B'!H562</f>
        <v>0</v>
      </c>
      <c r="F68" s="39">
        <f>'AFORO-Boy.-Calle 69B'!I562</f>
        <v>0</v>
      </c>
      <c r="G68" s="39">
        <f>'AFORO-Boy.-Calle 69B'!J562</f>
        <v>0</v>
      </c>
    </row>
    <row r="69" spans="1:10" x14ac:dyDescent="0.25">
      <c r="A69" s="32">
        <f>'AFORO-Boy.-Calle 69B'!C563</f>
        <v>630</v>
      </c>
      <c r="B69" s="32">
        <f>'AFORO-Boy.-Calle 69B'!D563</f>
        <v>645</v>
      </c>
      <c r="C69" s="39">
        <f>'AFORO-Boy.-Calle 69B'!F563</f>
        <v>8</v>
      </c>
      <c r="D69" s="39">
        <f>'AFORO-Boy.-Calle 69B'!G563</f>
        <v>0</v>
      </c>
      <c r="E69" s="39">
        <f>'AFORO-Boy.-Calle 69B'!H563</f>
        <v>0</v>
      </c>
      <c r="F69" s="39">
        <f>'AFORO-Boy.-Calle 69B'!I563</f>
        <v>0</v>
      </c>
      <c r="G69" s="39">
        <f>'AFORO-Boy.-Calle 69B'!J563</f>
        <v>0</v>
      </c>
    </row>
    <row r="70" spans="1:10" x14ac:dyDescent="0.25">
      <c r="A70" s="32">
        <f>'AFORO-Boy.-Calle 69B'!C564</f>
        <v>645</v>
      </c>
      <c r="B70" s="32">
        <f>'AFORO-Boy.-Calle 69B'!D564</f>
        <v>700</v>
      </c>
      <c r="C70" s="39">
        <f>'AFORO-Boy.-Calle 69B'!F564</f>
        <v>8</v>
      </c>
      <c r="D70" s="39">
        <f>'AFORO-Boy.-Calle 69B'!G564</f>
        <v>0</v>
      </c>
      <c r="E70" s="39">
        <f>'AFORO-Boy.-Calle 69B'!H564</f>
        <v>0</v>
      </c>
      <c r="F70" s="39">
        <f>'AFORO-Boy.-Calle 69B'!I564</f>
        <v>0</v>
      </c>
      <c r="G70" s="39">
        <f>'AFORO-Boy.-Calle 69B'!J564</f>
        <v>0</v>
      </c>
    </row>
    <row r="71" spans="1:10" x14ac:dyDescent="0.25">
      <c r="A71" s="32">
        <f>'AFORO-Boy.-Calle 69B'!C565</f>
        <v>700</v>
      </c>
      <c r="B71" s="32">
        <f>'AFORO-Boy.-Calle 69B'!D565</f>
        <v>715</v>
      </c>
      <c r="C71" s="39">
        <f>'AFORO-Boy.-Calle 69B'!F565</f>
        <v>8</v>
      </c>
      <c r="D71" s="39">
        <f>'AFORO-Boy.-Calle 69B'!G565</f>
        <v>0</v>
      </c>
      <c r="E71" s="39">
        <f>'AFORO-Boy.-Calle 69B'!H565</f>
        <v>0</v>
      </c>
      <c r="F71" s="39">
        <f>'AFORO-Boy.-Calle 69B'!I565</f>
        <v>0</v>
      </c>
      <c r="G71" s="39">
        <f>'AFORO-Boy.-Calle 69B'!J565</f>
        <v>0</v>
      </c>
    </row>
    <row r="72" spans="1:10" x14ac:dyDescent="0.25">
      <c r="A72" s="32">
        <f>'AFORO-Boy.-Calle 69B'!C566</f>
        <v>715</v>
      </c>
      <c r="B72" s="32">
        <f>'AFORO-Boy.-Calle 69B'!D566</f>
        <v>730</v>
      </c>
      <c r="C72" s="39">
        <f>'AFORO-Boy.-Calle 69B'!F566</f>
        <v>8</v>
      </c>
      <c r="D72" s="39">
        <f>'AFORO-Boy.-Calle 69B'!G566</f>
        <v>0</v>
      </c>
      <c r="E72" s="39">
        <f>'AFORO-Boy.-Calle 69B'!H566</f>
        <v>0</v>
      </c>
      <c r="F72" s="39">
        <f>'AFORO-Boy.-Calle 69B'!I566</f>
        <v>0</v>
      </c>
      <c r="G72" s="39">
        <f>'AFORO-Boy.-Calle 69B'!J566</f>
        <v>0</v>
      </c>
    </row>
    <row r="73" spans="1:10" x14ac:dyDescent="0.25">
      <c r="A73" s="32">
        <f>'AFORO-Boy.-Calle 69B'!C567</f>
        <v>730</v>
      </c>
      <c r="B73" s="32">
        <f>'AFORO-Boy.-Calle 69B'!D567</f>
        <v>745</v>
      </c>
      <c r="C73" s="39">
        <f>'AFORO-Boy.-Calle 69B'!F567</f>
        <v>8</v>
      </c>
      <c r="D73" s="39">
        <f>'AFORO-Boy.-Calle 69B'!G567</f>
        <v>0</v>
      </c>
      <c r="E73" s="39">
        <f>'AFORO-Boy.-Calle 69B'!H567</f>
        <v>0</v>
      </c>
      <c r="F73" s="39">
        <f>'AFORO-Boy.-Calle 69B'!I567</f>
        <v>0</v>
      </c>
      <c r="G73" s="39">
        <f>'AFORO-Boy.-Calle 69B'!J567</f>
        <v>0</v>
      </c>
    </row>
    <row r="74" spans="1:10" x14ac:dyDescent="0.25">
      <c r="A74" s="32">
        <f>'AFORO-Boy.-Calle 69B'!C568</f>
        <v>745</v>
      </c>
      <c r="B74" s="32">
        <f>'AFORO-Boy.-Calle 69B'!D568</f>
        <v>800</v>
      </c>
      <c r="C74" s="39">
        <f>'AFORO-Boy.-Calle 69B'!F568</f>
        <v>8</v>
      </c>
      <c r="D74" s="39">
        <f>'AFORO-Boy.-Calle 69B'!G568</f>
        <v>0</v>
      </c>
      <c r="E74" s="39">
        <f>'AFORO-Boy.-Calle 69B'!H568</f>
        <v>0</v>
      </c>
      <c r="F74" s="39">
        <f>'AFORO-Boy.-Calle 69B'!I568</f>
        <v>0</v>
      </c>
      <c r="G74" s="39">
        <f>'AFORO-Boy.-Calle 69B'!J568</f>
        <v>0</v>
      </c>
    </row>
    <row r="75" spans="1:10" x14ac:dyDescent="0.25">
      <c r="A75" s="32">
        <f>'AFORO-Boy.-Calle 69B'!C569</f>
        <v>800</v>
      </c>
      <c r="B75" s="32">
        <f>'AFORO-Boy.-Calle 69B'!D569</f>
        <v>815</v>
      </c>
      <c r="C75" s="39">
        <f>'AFORO-Boy.-Calle 69B'!F569</f>
        <v>8</v>
      </c>
      <c r="D75" s="39">
        <f>'AFORO-Boy.-Calle 69B'!G569</f>
        <v>0</v>
      </c>
      <c r="E75" s="39">
        <f>'AFORO-Boy.-Calle 69B'!H569</f>
        <v>0</v>
      </c>
      <c r="F75" s="39">
        <f>'AFORO-Boy.-Calle 69B'!I569</f>
        <v>0</v>
      </c>
      <c r="G75" s="39">
        <f>'AFORO-Boy.-Calle 69B'!J569</f>
        <v>0</v>
      </c>
    </row>
    <row r="76" spans="1:10" x14ac:dyDescent="0.25">
      <c r="A76" s="32">
        <f>'AFORO-Boy.-Calle 69B'!C570</f>
        <v>815</v>
      </c>
      <c r="B76" s="32">
        <f>'AFORO-Boy.-Calle 69B'!D570</f>
        <v>830</v>
      </c>
      <c r="C76" s="39">
        <f>'AFORO-Boy.-Calle 69B'!F570</f>
        <v>8</v>
      </c>
      <c r="D76" s="39">
        <f>'AFORO-Boy.-Calle 69B'!G570</f>
        <v>0</v>
      </c>
      <c r="E76" s="39">
        <f>'AFORO-Boy.-Calle 69B'!H570</f>
        <v>0</v>
      </c>
      <c r="F76" s="39">
        <f>'AFORO-Boy.-Calle 69B'!I570</f>
        <v>0</v>
      </c>
      <c r="G76" s="39">
        <f>'AFORO-Boy.-Calle 69B'!J570</f>
        <v>0</v>
      </c>
    </row>
    <row r="77" spans="1:10" x14ac:dyDescent="0.25">
      <c r="A77" s="32">
        <f>'AFORO-Boy.-Calle 69B'!C571</f>
        <v>830</v>
      </c>
      <c r="B77" s="32">
        <f>'AFORO-Boy.-Calle 69B'!D571</f>
        <v>845</v>
      </c>
      <c r="C77" s="39">
        <f>'AFORO-Boy.-Calle 69B'!F571</f>
        <v>8</v>
      </c>
      <c r="D77" s="39">
        <f>'AFORO-Boy.-Calle 69B'!G571</f>
        <v>0</v>
      </c>
      <c r="E77" s="39">
        <f>'AFORO-Boy.-Calle 69B'!H571</f>
        <v>0</v>
      </c>
      <c r="F77" s="39">
        <f>'AFORO-Boy.-Calle 69B'!I571</f>
        <v>0</v>
      </c>
      <c r="G77" s="39">
        <f>'AFORO-Boy.-Calle 69B'!J571</f>
        <v>0</v>
      </c>
    </row>
    <row r="78" spans="1:10" x14ac:dyDescent="0.25">
      <c r="A78" s="32">
        <f>'AFORO-Boy.-Calle 69B'!C572</f>
        <v>845</v>
      </c>
      <c r="B78" s="32">
        <f>'AFORO-Boy.-Calle 69B'!D572</f>
        <v>900</v>
      </c>
      <c r="C78" s="39">
        <f>'AFORO-Boy.-Calle 69B'!F572</f>
        <v>8</v>
      </c>
      <c r="D78" s="39">
        <f>'AFORO-Boy.-Calle 69B'!G572</f>
        <v>0</v>
      </c>
      <c r="E78" s="39">
        <f>'AFORO-Boy.-Calle 69B'!H572</f>
        <v>0</v>
      </c>
      <c r="F78" s="39">
        <f>'AFORO-Boy.-Calle 69B'!I572</f>
        <v>0</v>
      </c>
      <c r="G78" s="39">
        <f>'AFORO-Boy.-Calle 69B'!J572</f>
        <v>0</v>
      </c>
    </row>
    <row r="79" spans="1:10" x14ac:dyDescent="0.25">
      <c r="A79" s="32">
        <f>'AFORO-Boy.-Calle 69B'!C573</f>
        <v>900</v>
      </c>
      <c r="B79" s="32">
        <f>'AFORO-Boy.-Calle 69B'!D573</f>
        <v>915</v>
      </c>
      <c r="C79" s="39">
        <f>'AFORO-Boy.-Calle 69B'!F573</f>
        <v>8</v>
      </c>
      <c r="D79" s="39">
        <f>'AFORO-Boy.-Calle 69B'!G573</f>
        <v>0</v>
      </c>
      <c r="E79" s="39">
        <f>'AFORO-Boy.-Calle 69B'!H573</f>
        <v>0</v>
      </c>
      <c r="F79" s="39">
        <f>'AFORO-Boy.-Calle 69B'!I573</f>
        <v>0</v>
      </c>
      <c r="G79" s="39">
        <f>'AFORO-Boy.-Calle 69B'!J573</f>
        <v>0</v>
      </c>
    </row>
    <row r="80" spans="1:10" x14ac:dyDescent="0.25">
      <c r="A80" s="32">
        <f>'AFORO-Boy.-Calle 69B'!C574</f>
        <v>915</v>
      </c>
      <c r="B80" s="32">
        <f>'AFORO-Boy.-Calle 69B'!D574</f>
        <v>930</v>
      </c>
      <c r="C80" s="39">
        <f>'AFORO-Boy.-Calle 69B'!F574</f>
        <v>8</v>
      </c>
      <c r="D80" s="39">
        <f>'AFORO-Boy.-Calle 69B'!G574</f>
        <v>0</v>
      </c>
      <c r="E80" s="39">
        <f>'AFORO-Boy.-Calle 69B'!H574</f>
        <v>0</v>
      </c>
      <c r="F80" s="39">
        <f>'AFORO-Boy.-Calle 69B'!I574</f>
        <v>0</v>
      </c>
      <c r="G80" s="39">
        <f>'AFORO-Boy.-Calle 69B'!J574</f>
        <v>0</v>
      </c>
    </row>
    <row r="81" spans="1:7" x14ac:dyDescent="0.25">
      <c r="A81" s="32">
        <f>'AFORO-Boy.-Calle 69B'!C575</f>
        <v>930</v>
      </c>
      <c r="B81" s="32">
        <f>'AFORO-Boy.-Calle 69B'!D575</f>
        <v>945</v>
      </c>
      <c r="C81" s="39">
        <f>'AFORO-Boy.-Calle 69B'!F575</f>
        <v>8</v>
      </c>
      <c r="D81" s="39">
        <f>'AFORO-Boy.-Calle 69B'!G575</f>
        <v>0</v>
      </c>
      <c r="E81" s="39">
        <f>'AFORO-Boy.-Calle 69B'!H575</f>
        <v>0</v>
      </c>
      <c r="F81" s="39">
        <f>'AFORO-Boy.-Calle 69B'!I575</f>
        <v>0</v>
      </c>
      <c r="G81" s="39">
        <f>'AFORO-Boy.-Calle 69B'!J575</f>
        <v>0</v>
      </c>
    </row>
    <row r="82" spans="1:7" x14ac:dyDescent="0.25">
      <c r="A82" s="32">
        <f>'AFORO-Boy.-Calle 69B'!C576</f>
        <v>945</v>
      </c>
      <c r="B82" s="32">
        <f>'AFORO-Boy.-Calle 69B'!D576</f>
        <v>1000</v>
      </c>
      <c r="C82" s="39">
        <f>'AFORO-Boy.-Calle 69B'!F576</f>
        <v>8</v>
      </c>
      <c r="D82" s="39">
        <f>'AFORO-Boy.-Calle 69B'!G576</f>
        <v>0</v>
      </c>
      <c r="E82" s="39">
        <f>'AFORO-Boy.-Calle 69B'!H576</f>
        <v>0</v>
      </c>
      <c r="F82" s="39">
        <f>'AFORO-Boy.-Calle 69B'!I576</f>
        <v>0</v>
      </c>
      <c r="G82" s="39">
        <f>'AFORO-Boy.-Calle 69B'!J576</f>
        <v>0</v>
      </c>
    </row>
    <row r="83" spans="1:7" x14ac:dyDescent="0.25">
      <c r="A83" s="32">
        <f>'AFORO-Boy.-Calle 69B'!C577</f>
        <v>1000</v>
      </c>
      <c r="B83" s="32">
        <f>'AFORO-Boy.-Calle 69B'!D577</f>
        <v>1015</v>
      </c>
      <c r="C83" s="39">
        <f>'AFORO-Boy.-Calle 69B'!F577</f>
        <v>8</v>
      </c>
      <c r="D83" s="39">
        <f>'AFORO-Boy.-Calle 69B'!G577</f>
        <v>0</v>
      </c>
      <c r="E83" s="39">
        <f>'AFORO-Boy.-Calle 69B'!H577</f>
        <v>0</v>
      </c>
      <c r="F83" s="39">
        <f>'AFORO-Boy.-Calle 69B'!I577</f>
        <v>0</v>
      </c>
      <c r="G83" s="39">
        <f>'AFORO-Boy.-Calle 69B'!J577</f>
        <v>0</v>
      </c>
    </row>
    <row r="84" spans="1:7" x14ac:dyDescent="0.25">
      <c r="A84" s="32">
        <f>'AFORO-Boy.-Calle 69B'!C578</f>
        <v>1015</v>
      </c>
      <c r="B84" s="32">
        <f>'AFORO-Boy.-Calle 69B'!D578</f>
        <v>1030</v>
      </c>
      <c r="C84" s="39">
        <f>'AFORO-Boy.-Calle 69B'!F578</f>
        <v>8</v>
      </c>
      <c r="D84" s="39">
        <f>'AFORO-Boy.-Calle 69B'!G578</f>
        <v>0</v>
      </c>
      <c r="E84" s="39">
        <f>'AFORO-Boy.-Calle 69B'!H578</f>
        <v>0</v>
      </c>
      <c r="F84" s="39">
        <f>'AFORO-Boy.-Calle 69B'!I578</f>
        <v>0</v>
      </c>
      <c r="G84" s="39">
        <f>'AFORO-Boy.-Calle 69B'!J578</f>
        <v>0</v>
      </c>
    </row>
    <row r="85" spans="1:7" x14ac:dyDescent="0.25">
      <c r="A85" s="32">
        <f>'AFORO-Boy.-Calle 69B'!C579</f>
        <v>1030</v>
      </c>
      <c r="B85" s="32">
        <f>'AFORO-Boy.-Calle 69B'!D579</f>
        <v>1045</v>
      </c>
      <c r="C85" s="39">
        <f>'AFORO-Boy.-Calle 69B'!F579</f>
        <v>8</v>
      </c>
      <c r="D85" s="39">
        <f>'AFORO-Boy.-Calle 69B'!G579</f>
        <v>0</v>
      </c>
      <c r="E85" s="39">
        <f>'AFORO-Boy.-Calle 69B'!H579</f>
        <v>0</v>
      </c>
      <c r="F85" s="39">
        <f>'AFORO-Boy.-Calle 69B'!I579</f>
        <v>0</v>
      </c>
      <c r="G85" s="39">
        <f>'AFORO-Boy.-Calle 69B'!J579</f>
        <v>0</v>
      </c>
    </row>
    <row r="86" spans="1:7" x14ac:dyDescent="0.25">
      <c r="A86" s="32">
        <f>'AFORO-Boy.-Calle 69B'!C580</f>
        <v>1045</v>
      </c>
      <c r="B86" s="32">
        <f>'AFORO-Boy.-Calle 69B'!D580</f>
        <v>1100</v>
      </c>
      <c r="C86" s="39">
        <f>'AFORO-Boy.-Calle 69B'!F580</f>
        <v>8</v>
      </c>
      <c r="D86" s="39">
        <f>'AFORO-Boy.-Calle 69B'!G580</f>
        <v>0</v>
      </c>
      <c r="E86" s="39">
        <f>'AFORO-Boy.-Calle 69B'!H580</f>
        <v>0</v>
      </c>
      <c r="F86" s="39">
        <f>'AFORO-Boy.-Calle 69B'!I580</f>
        <v>0</v>
      </c>
      <c r="G86" s="39">
        <f>'AFORO-Boy.-Calle 69B'!J580</f>
        <v>0</v>
      </c>
    </row>
    <row r="87" spans="1:7" x14ac:dyDescent="0.25">
      <c r="A87" s="32">
        <f>'AFORO-Boy.-Calle 69B'!C581</f>
        <v>1100</v>
      </c>
      <c r="B87" s="32">
        <f>'AFORO-Boy.-Calle 69B'!D581</f>
        <v>1115</v>
      </c>
      <c r="C87" s="39">
        <f>'AFORO-Boy.-Calle 69B'!F581</f>
        <v>8</v>
      </c>
      <c r="D87" s="39">
        <f>'AFORO-Boy.-Calle 69B'!G581</f>
        <v>0</v>
      </c>
      <c r="E87" s="39">
        <f>'AFORO-Boy.-Calle 69B'!H581</f>
        <v>0</v>
      </c>
      <c r="F87" s="39">
        <f>'AFORO-Boy.-Calle 69B'!I581</f>
        <v>0</v>
      </c>
      <c r="G87" s="39">
        <f>'AFORO-Boy.-Calle 69B'!J581</f>
        <v>0</v>
      </c>
    </row>
    <row r="88" spans="1:7" x14ac:dyDescent="0.25">
      <c r="A88" s="32">
        <f>'AFORO-Boy.-Calle 69B'!C582</f>
        <v>1115</v>
      </c>
      <c r="B88" s="32">
        <f>'AFORO-Boy.-Calle 69B'!D582</f>
        <v>1130</v>
      </c>
      <c r="C88" s="39">
        <f>'AFORO-Boy.-Calle 69B'!F582</f>
        <v>8</v>
      </c>
      <c r="D88" s="39">
        <f>'AFORO-Boy.-Calle 69B'!G582</f>
        <v>0</v>
      </c>
      <c r="E88" s="39">
        <f>'AFORO-Boy.-Calle 69B'!H582</f>
        <v>0</v>
      </c>
      <c r="F88" s="39">
        <f>'AFORO-Boy.-Calle 69B'!I582</f>
        <v>0</v>
      </c>
      <c r="G88" s="39">
        <f>'AFORO-Boy.-Calle 69B'!J582</f>
        <v>0</v>
      </c>
    </row>
    <row r="89" spans="1:7" x14ac:dyDescent="0.25">
      <c r="A89" s="32">
        <f>'AFORO-Boy.-Calle 69B'!C583</f>
        <v>1130</v>
      </c>
      <c r="B89" s="32">
        <f>'AFORO-Boy.-Calle 69B'!D583</f>
        <v>1145</v>
      </c>
      <c r="C89" s="39">
        <f>'AFORO-Boy.-Calle 69B'!F583</f>
        <v>8</v>
      </c>
      <c r="D89" s="39">
        <f>'AFORO-Boy.-Calle 69B'!G583</f>
        <v>0</v>
      </c>
      <c r="E89" s="39">
        <f>'AFORO-Boy.-Calle 69B'!H583</f>
        <v>0</v>
      </c>
      <c r="F89" s="39">
        <f>'AFORO-Boy.-Calle 69B'!I583</f>
        <v>0</v>
      </c>
      <c r="G89" s="39">
        <f>'AFORO-Boy.-Calle 69B'!J583</f>
        <v>0</v>
      </c>
    </row>
    <row r="90" spans="1:7" x14ac:dyDescent="0.25">
      <c r="A90" s="32">
        <f>'AFORO-Boy.-Calle 69B'!C584</f>
        <v>1145</v>
      </c>
      <c r="B90" s="32">
        <f>'AFORO-Boy.-Calle 69B'!D584</f>
        <v>1200</v>
      </c>
      <c r="C90" s="39">
        <f>'AFORO-Boy.-Calle 69B'!F584</f>
        <v>8</v>
      </c>
      <c r="D90" s="39">
        <f>'AFORO-Boy.-Calle 69B'!G584</f>
        <v>0</v>
      </c>
      <c r="E90" s="39">
        <f>'AFORO-Boy.-Calle 69B'!H584</f>
        <v>0</v>
      </c>
      <c r="F90" s="39">
        <f>'AFORO-Boy.-Calle 69B'!I584</f>
        <v>0</v>
      </c>
      <c r="G90" s="39">
        <f>'AFORO-Boy.-Calle 69B'!J584</f>
        <v>0</v>
      </c>
    </row>
    <row r="91" spans="1:7" x14ac:dyDescent="0.25">
      <c r="A91" s="32">
        <f>'AFORO-Boy.-Calle 69B'!C585</f>
        <v>1200</v>
      </c>
      <c r="B91" s="32">
        <f>'AFORO-Boy.-Calle 69B'!D585</f>
        <v>1215</v>
      </c>
      <c r="C91" s="39">
        <f>'AFORO-Boy.-Calle 69B'!F585</f>
        <v>8</v>
      </c>
      <c r="D91" s="39">
        <f>'AFORO-Boy.-Calle 69B'!G585</f>
        <v>0</v>
      </c>
      <c r="E91" s="39">
        <f>'AFORO-Boy.-Calle 69B'!H585</f>
        <v>0</v>
      </c>
      <c r="F91" s="39">
        <f>'AFORO-Boy.-Calle 69B'!I585</f>
        <v>0</v>
      </c>
      <c r="G91" s="39">
        <f>'AFORO-Boy.-Calle 69B'!J585</f>
        <v>0</v>
      </c>
    </row>
    <row r="92" spans="1:7" x14ac:dyDescent="0.25">
      <c r="A92" s="32">
        <f>'AFORO-Boy.-Calle 69B'!C586</f>
        <v>1215</v>
      </c>
      <c r="B92" s="32">
        <f>'AFORO-Boy.-Calle 69B'!D586</f>
        <v>1230</v>
      </c>
      <c r="C92" s="39">
        <f>'AFORO-Boy.-Calle 69B'!F586</f>
        <v>8</v>
      </c>
      <c r="D92" s="39">
        <f>'AFORO-Boy.-Calle 69B'!G586</f>
        <v>0</v>
      </c>
      <c r="E92" s="39">
        <f>'AFORO-Boy.-Calle 69B'!H586</f>
        <v>0</v>
      </c>
      <c r="F92" s="39">
        <f>'AFORO-Boy.-Calle 69B'!I586</f>
        <v>0</v>
      </c>
      <c r="G92" s="39">
        <f>'AFORO-Boy.-Calle 69B'!J586</f>
        <v>0</v>
      </c>
    </row>
    <row r="93" spans="1:7" x14ac:dyDescent="0.25">
      <c r="A93" s="32">
        <f>'AFORO-Boy.-Calle 69B'!C587</f>
        <v>1230</v>
      </c>
      <c r="B93" s="32">
        <f>'AFORO-Boy.-Calle 69B'!D587</f>
        <v>1245</v>
      </c>
      <c r="C93" s="39">
        <f>'AFORO-Boy.-Calle 69B'!F587</f>
        <v>8</v>
      </c>
      <c r="D93" s="39">
        <f>'AFORO-Boy.-Calle 69B'!G587</f>
        <v>0</v>
      </c>
      <c r="E93" s="39">
        <f>'AFORO-Boy.-Calle 69B'!H587</f>
        <v>0</v>
      </c>
      <c r="F93" s="39">
        <f>'AFORO-Boy.-Calle 69B'!I587</f>
        <v>0</v>
      </c>
      <c r="G93" s="39">
        <f>'AFORO-Boy.-Calle 69B'!J587</f>
        <v>0</v>
      </c>
    </row>
    <row r="94" spans="1:7" x14ac:dyDescent="0.25">
      <c r="A94" s="32">
        <f>'AFORO-Boy.-Calle 69B'!C588</f>
        <v>1245</v>
      </c>
      <c r="B94" s="32">
        <f>'AFORO-Boy.-Calle 69B'!D588</f>
        <v>1300</v>
      </c>
      <c r="C94" s="39">
        <f>'AFORO-Boy.-Calle 69B'!F588</f>
        <v>8</v>
      </c>
      <c r="D94" s="39">
        <f>'AFORO-Boy.-Calle 69B'!G588</f>
        <v>0</v>
      </c>
      <c r="E94" s="39">
        <f>'AFORO-Boy.-Calle 69B'!H588</f>
        <v>0</v>
      </c>
      <c r="F94" s="39">
        <f>'AFORO-Boy.-Calle 69B'!I588</f>
        <v>0</v>
      </c>
      <c r="G94" s="39">
        <f>'AFORO-Boy.-Calle 69B'!J588</f>
        <v>0</v>
      </c>
    </row>
    <row r="95" spans="1:7" x14ac:dyDescent="0.25">
      <c r="A95" s="32">
        <f>'AFORO-Boy.-Calle 69B'!C589</f>
        <v>1300</v>
      </c>
      <c r="B95" s="32">
        <f>'AFORO-Boy.-Calle 69B'!D589</f>
        <v>1315</v>
      </c>
      <c r="C95" s="39">
        <f>'AFORO-Boy.-Calle 69B'!F589</f>
        <v>8</v>
      </c>
      <c r="D95" s="39">
        <f>'AFORO-Boy.-Calle 69B'!G589</f>
        <v>0</v>
      </c>
      <c r="E95" s="39">
        <f>'AFORO-Boy.-Calle 69B'!H589</f>
        <v>0</v>
      </c>
      <c r="F95" s="39">
        <f>'AFORO-Boy.-Calle 69B'!I589</f>
        <v>0</v>
      </c>
      <c r="G95" s="39">
        <f>'AFORO-Boy.-Calle 69B'!J589</f>
        <v>0</v>
      </c>
    </row>
    <row r="96" spans="1:7" x14ac:dyDescent="0.25">
      <c r="A96" s="32">
        <f>'AFORO-Boy.-Calle 69B'!C590</f>
        <v>1315</v>
      </c>
      <c r="B96" s="32">
        <f>'AFORO-Boy.-Calle 69B'!D590</f>
        <v>1330</v>
      </c>
      <c r="C96" s="39">
        <f>'AFORO-Boy.-Calle 69B'!F590</f>
        <v>8</v>
      </c>
      <c r="D96" s="39">
        <f>'AFORO-Boy.-Calle 69B'!G590</f>
        <v>0</v>
      </c>
      <c r="E96" s="39">
        <f>'AFORO-Boy.-Calle 69B'!H590</f>
        <v>0</v>
      </c>
      <c r="F96" s="39">
        <f>'AFORO-Boy.-Calle 69B'!I590</f>
        <v>0</v>
      </c>
      <c r="G96" s="39">
        <f>'AFORO-Boy.-Calle 69B'!J590</f>
        <v>0</v>
      </c>
    </row>
    <row r="97" spans="1:7" x14ac:dyDescent="0.25">
      <c r="A97" s="32">
        <f>'AFORO-Boy.-Calle 69B'!C591</f>
        <v>1330</v>
      </c>
      <c r="B97" s="32">
        <f>'AFORO-Boy.-Calle 69B'!D591</f>
        <v>1345</v>
      </c>
      <c r="C97" s="39">
        <f>'AFORO-Boy.-Calle 69B'!F591</f>
        <v>8</v>
      </c>
      <c r="D97" s="39">
        <f>'AFORO-Boy.-Calle 69B'!G591</f>
        <v>0</v>
      </c>
      <c r="E97" s="39">
        <f>'AFORO-Boy.-Calle 69B'!H591</f>
        <v>0</v>
      </c>
      <c r="F97" s="39">
        <f>'AFORO-Boy.-Calle 69B'!I591</f>
        <v>0</v>
      </c>
      <c r="G97" s="39">
        <f>'AFORO-Boy.-Calle 69B'!J591</f>
        <v>0</v>
      </c>
    </row>
    <row r="98" spans="1:7" x14ac:dyDescent="0.25">
      <c r="A98" s="32">
        <f>'AFORO-Boy.-Calle 69B'!C592</f>
        <v>1345</v>
      </c>
      <c r="B98" s="32">
        <f>'AFORO-Boy.-Calle 69B'!D592</f>
        <v>1400</v>
      </c>
      <c r="C98" s="39">
        <f>'AFORO-Boy.-Calle 69B'!F592</f>
        <v>8</v>
      </c>
      <c r="D98" s="39">
        <f>'AFORO-Boy.-Calle 69B'!G592</f>
        <v>0</v>
      </c>
      <c r="E98" s="39">
        <f>'AFORO-Boy.-Calle 69B'!H592</f>
        <v>0</v>
      </c>
      <c r="F98" s="39">
        <f>'AFORO-Boy.-Calle 69B'!I592</f>
        <v>0</v>
      </c>
      <c r="G98" s="39">
        <f>'AFORO-Boy.-Calle 69B'!J592</f>
        <v>0</v>
      </c>
    </row>
    <row r="99" spans="1:7" x14ac:dyDescent="0.25">
      <c r="A99" s="32">
        <f>'AFORO-Boy.-Calle 69B'!C593</f>
        <v>1400</v>
      </c>
      <c r="B99" s="32">
        <f>'AFORO-Boy.-Calle 69B'!D593</f>
        <v>1415</v>
      </c>
      <c r="C99" s="39">
        <f>'AFORO-Boy.-Calle 69B'!F593</f>
        <v>8</v>
      </c>
      <c r="D99" s="39">
        <f>'AFORO-Boy.-Calle 69B'!G593</f>
        <v>0</v>
      </c>
      <c r="E99" s="39">
        <f>'AFORO-Boy.-Calle 69B'!H593</f>
        <v>0</v>
      </c>
      <c r="F99" s="39">
        <f>'AFORO-Boy.-Calle 69B'!I593</f>
        <v>0</v>
      </c>
      <c r="G99" s="39">
        <f>'AFORO-Boy.-Calle 69B'!J593</f>
        <v>0</v>
      </c>
    </row>
    <row r="100" spans="1:7" x14ac:dyDescent="0.25">
      <c r="A100" s="32">
        <f>'AFORO-Boy.-Calle 69B'!C594</f>
        <v>1415</v>
      </c>
      <c r="B100" s="32">
        <f>'AFORO-Boy.-Calle 69B'!D594</f>
        <v>1430</v>
      </c>
      <c r="C100" s="39">
        <f>'AFORO-Boy.-Calle 69B'!F594</f>
        <v>8</v>
      </c>
      <c r="D100" s="39">
        <f>'AFORO-Boy.-Calle 69B'!G594</f>
        <v>0</v>
      </c>
      <c r="E100" s="39">
        <f>'AFORO-Boy.-Calle 69B'!H594</f>
        <v>0</v>
      </c>
      <c r="F100" s="39">
        <f>'AFORO-Boy.-Calle 69B'!I594</f>
        <v>0</v>
      </c>
      <c r="G100" s="39">
        <f>'AFORO-Boy.-Calle 69B'!J594</f>
        <v>0</v>
      </c>
    </row>
    <row r="101" spans="1:7" x14ac:dyDescent="0.25">
      <c r="A101" s="32">
        <f>'AFORO-Boy.-Calle 69B'!C595</f>
        <v>1430</v>
      </c>
      <c r="B101" s="32">
        <f>'AFORO-Boy.-Calle 69B'!D595</f>
        <v>1445</v>
      </c>
      <c r="C101" s="39">
        <f>'AFORO-Boy.-Calle 69B'!F595</f>
        <v>8</v>
      </c>
      <c r="D101" s="39">
        <f>'AFORO-Boy.-Calle 69B'!G595</f>
        <v>0</v>
      </c>
      <c r="E101" s="39">
        <f>'AFORO-Boy.-Calle 69B'!H595</f>
        <v>0</v>
      </c>
      <c r="F101" s="39">
        <f>'AFORO-Boy.-Calle 69B'!I595</f>
        <v>0</v>
      </c>
      <c r="G101" s="39">
        <f>'AFORO-Boy.-Calle 69B'!J595</f>
        <v>0</v>
      </c>
    </row>
    <row r="102" spans="1:7" x14ac:dyDescent="0.25">
      <c r="A102" s="32">
        <f>'AFORO-Boy.-Calle 69B'!C596</f>
        <v>1445</v>
      </c>
      <c r="B102" s="32">
        <f>'AFORO-Boy.-Calle 69B'!D596</f>
        <v>1500</v>
      </c>
      <c r="C102" s="39">
        <f>'AFORO-Boy.-Calle 69B'!F596</f>
        <v>8</v>
      </c>
      <c r="D102" s="39">
        <f>'AFORO-Boy.-Calle 69B'!G596</f>
        <v>0</v>
      </c>
      <c r="E102" s="39">
        <f>'AFORO-Boy.-Calle 69B'!H596</f>
        <v>0</v>
      </c>
      <c r="F102" s="39">
        <f>'AFORO-Boy.-Calle 69B'!I596</f>
        <v>0</v>
      </c>
      <c r="G102" s="39">
        <f>'AFORO-Boy.-Calle 69B'!J596</f>
        <v>0</v>
      </c>
    </row>
    <row r="103" spans="1:7" x14ac:dyDescent="0.25">
      <c r="A103" s="32">
        <f>'AFORO-Boy.-Calle 69B'!C597</f>
        <v>1500</v>
      </c>
      <c r="B103" s="32">
        <f>'AFORO-Boy.-Calle 69B'!D597</f>
        <v>1515</v>
      </c>
      <c r="C103" s="39">
        <f>'AFORO-Boy.-Calle 69B'!F597</f>
        <v>8</v>
      </c>
      <c r="D103" s="39">
        <f>'AFORO-Boy.-Calle 69B'!G597</f>
        <v>0</v>
      </c>
      <c r="E103" s="39">
        <f>'AFORO-Boy.-Calle 69B'!H597</f>
        <v>0</v>
      </c>
      <c r="F103" s="39">
        <f>'AFORO-Boy.-Calle 69B'!I597</f>
        <v>0</v>
      </c>
      <c r="G103" s="39">
        <f>'AFORO-Boy.-Calle 69B'!J597</f>
        <v>0</v>
      </c>
    </row>
    <row r="104" spans="1:7" x14ac:dyDescent="0.25">
      <c r="A104" s="32">
        <f>'AFORO-Boy.-Calle 69B'!C598</f>
        <v>1515</v>
      </c>
      <c r="B104" s="32">
        <f>'AFORO-Boy.-Calle 69B'!D598</f>
        <v>1530</v>
      </c>
      <c r="C104" s="39">
        <f>'AFORO-Boy.-Calle 69B'!F598</f>
        <v>8</v>
      </c>
      <c r="D104" s="39">
        <f>'AFORO-Boy.-Calle 69B'!G598</f>
        <v>0</v>
      </c>
      <c r="E104" s="39">
        <f>'AFORO-Boy.-Calle 69B'!H598</f>
        <v>0</v>
      </c>
      <c r="F104" s="39">
        <f>'AFORO-Boy.-Calle 69B'!I598</f>
        <v>0</v>
      </c>
      <c r="G104" s="39">
        <f>'AFORO-Boy.-Calle 69B'!J598</f>
        <v>0</v>
      </c>
    </row>
    <row r="105" spans="1:7" x14ac:dyDescent="0.25">
      <c r="A105" s="32">
        <f>'AFORO-Boy.-Calle 69B'!C599</f>
        <v>1530</v>
      </c>
      <c r="B105" s="32">
        <f>'AFORO-Boy.-Calle 69B'!D599</f>
        <v>1545</v>
      </c>
      <c r="C105" s="39">
        <f>'AFORO-Boy.-Calle 69B'!F599</f>
        <v>8</v>
      </c>
      <c r="D105" s="39">
        <f>'AFORO-Boy.-Calle 69B'!G599</f>
        <v>0</v>
      </c>
      <c r="E105" s="39">
        <f>'AFORO-Boy.-Calle 69B'!H599</f>
        <v>0</v>
      </c>
      <c r="F105" s="39">
        <f>'AFORO-Boy.-Calle 69B'!I599</f>
        <v>0</v>
      </c>
      <c r="G105" s="39">
        <f>'AFORO-Boy.-Calle 69B'!J599</f>
        <v>0</v>
      </c>
    </row>
    <row r="106" spans="1:7" x14ac:dyDescent="0.25">
      <c r="A106" s="32">
        <f>'AFORO-Boy.-Calle 69B'!C600</f>
        <v>1545</v>
      </c>
      <c r="B106" s="32">
        <f>'AFORO-Boy.-Calle 69B'!D600</f>
        <v>1600</v>
      </c>
      <c r="C106" s="39">
        <f>'AFORO-Boy.-Calle 69B'!F600</f>
        <v>8</v>
      </c>
      <c r="D106" s="39">
        <f>'AFORO-Boy.-Calle 69B'!G600</f>
        <v>0</v>
      </c>
      <c r="E106" s="39">
        <f>'AFORO-Boy.-Calle 69B'!H600</f>
        <v>0</v>
      </c>
      <c r="F106" s="39">
        <f>'AFORO-Boy.-Calle 69B'!I600</f>
        <v>0</v>
      </c>
      <c r="G106" s="39">
        <f>'AFORO-Boy.-Calle 69B'!J600</f>
        <v>0</v>
      </c>
    </row>
    <row r="107" spans="1:7" x14ac:dyDescent="0.25">
      <c r="A107" s="32">
        <f>'AFORO-Boy.-Calle 69B'!C601</f>
        <v>1600</v>
      </c>
      <c r="B107" s="32">
        <f>'AFORO-Boy.-Calle 69B'!D601</f>
        <v>1615</v>
      </c>
      <c r="C107" s="39">
        <f>'AFORO-Boy.-Calle 69B'!F601</f>
        <v>8</v>
      </c>
      <c r="D107" s="39">
        <f>'AFORO-Boy.-Calle 69B'!G601</f>
        <v>0</v>
      </c>
      <c r="E107" s="39">
        <f>'AFORO-Boy.-Calle 69B'!H601</f>
        <v>0</v>
      </c>
      <c r="F107" s="39">
        <f>'AFORO-Boy.-Calle 69B'!I601</f>
        <v>0</v>
      </c>
      <c r="G107" s="39">
        <f>'AFORO-Boy.-Calle 69B'!J601</f>
        <v>0</v>
      </c>
    </row>
    <row r="108" spans="1:7" x14ac:dyDescent="0.25">
      <c r="A108" s="32">
        <f>'AFORO-Boy.-Calle 69B'!C602</f>
        <v>1615</v>
      </c>
      <c r="B108" s="32">
        <f>'AFORO-Boy.-Calle 69B'!D602</f>
        <v>1630</v>
      </c>
      <c r="C108" s="39">
        <f>'AFORO-Boy.-Calle 69B'!F602</f>
        <v>8</v>
      </c>
      <c r="D108" s="39">
        <f>'AFORO-Boy.-Calle 69B'!G602</f>
        <v>0</v>
      </c>
      <c r="E108" s="39">
        <f>'AFORO-Boy.-Calle 69B'!H602</f>
        <v>0</v>
      </c>
      <c r="F108" s="39">
        <f>'AFORO-Boy.-Calle 69B'!I602</f>
        <v>0</v>
      </c>
      <c r="G108" s="39">
        <f>'AFORO-Boy.-Calle 69B'!J602</f>
        <v>0</v>
      </c>
    </row>
    <row r="109" spans="1:7" x14ac:dyDescent="0.25">
      <c r="A109" s="32">
        <f>'AFORO-Boy.-Calle 69B'!C603</f>
        <v>1630</v>
      </c>
      <c r="B109" s="32">
        <f>'AFORO-Boy.-Calle 69B'!D603</f>
        <v>1645</v>
      </c>
      <c r="C109" s="39">
        <f>'AFORO-Boy.-Calle 69B'!F603</f>
        <v>8</v>
      </c>
      <c r="D109" s="39">
        <f>'AFORO-Boy.-Calle 69B'!G603</f>
        <v>0</v>
      </c>
      <c r="E109" s="39">
        <f>'AFORO-Boy.-Calle 69B'!H603</f>
        <v>0</v>
      </c>
      <c r="F109" s="39">
        <f>'AFORO-Boy.-Calle 69B'!I603</f>
        <v>0</v>
      </c>
      <c r="G109" s="39">
        <f>'AFORO-Boy.-Calle 69B'!J603</f>
        <v>0</v>
      </c>
    </row>
    <row r="110" spans="1:7" x14ac:dyDescent="0.25">
      <c r="A110" s="32">
        <f>'AFORO-Boy.-Calle 69B'!C604</f>
        <v>1645</v>
      </c>
      <c r="B110" s="32">
        <f>'AFORO-Boy.-Calle 69B'!D604</f>
        <v>1700</v>
      </c>
      <c r="C110" s="39">
        <f>'AFORO-Boy.-Calle 69B'!F604</f>
        <v>8</v>
      </c>
      <c r="D110" s="39">
        <f>'AFORO-Boy.-Calle 69B'!G604</f>
        <v>0</v>
      </c>
      <c r="E110" s="39">
        <f>'AFORO-Boy.-Calle 69B'!H604</f>
        <v>0</v>
      </c>
      <c r="F110" s="39">
        <f>'AFORO-Boy.-Calle 69B'!I604</f>
        <v>0</v>
      </c>
      <c r="G110" s="39">
        <f>'AFORO-Boy.-Calle 69B'!J604</f>
        <v>0</v>
      </c>
    </row>
    <row r="111" spans="1:7" x14ac:dyDescent="0.25">
      <c r="A111" s="32">
        <f>'AFORO-Boy.-Calle 69B'!C605</f>
        <v>1700</v>
      </c>
      <c r="B111" s="32">
        <f>'AFORO-Boy.-Calle 69B'!D605</f>
        <v>1715</v>
      </c>
      <c r="C111" s="39">
        <f>'AFORO-Boy.-Calle 69B'!F605</f>
        <v>8</v>
      </c>
      <c r="D111" s="39">
        <f>'AFORO-Boy.-Calle 69B'!G605</f>
        <v>0</v>
      </c>
      <c r="E111" s="39">
        <f>'AFORO-Boy.-Calle 69B'!H605</f>
        <v>0</v>
      </c>
      <c r="F111" s="39">
        <f>'AFORO-Boy.-Calle 69B'!I605</f>
        <v>0</v>
      </c>
      <c r="G111" s="39">
        <f>'AFORO-Boy.-Calle 69B'!J605</f>
        <v>0</v>
      </c>
    </row>
    <row r="112" spans="1:7" x14ac:dyDescent="0.25">
      <c r="A112" s="32">
        <f>'AFORO-Boy.-Calle 69B'!C606</f>
        <v>1715</v>
      </c>
      <c r="B112" s="32">
        <f>'AFORO-Boy.-Calle 69B'!D606</f>
        <v>1730</v>
      </c>
      <c r="C112" s="39">
        <f>'AFORO-Boy.-Calle 69B'!F606</f>
        <v>8</v>
      </c>
      <c r="D112" s="39">
        <f>'AFORO-Boy.-Calle 69B'!G606</f>
        <v>0</v>
      </c>
      <c r="E112" s="39">
        <f>'AFORO-Boy.-Calle 69B'!H606</f>
        <v>0</v>
      </c>
      <c r="F112" s="39">
        <f>'AFORO-Boy.-Calle 69B'!I606</f>
        <v>0</v>
      </c>
      <c r="G112" s="39">
        <f>'AFORO-Boy.-Calle 69B'!J606</f>
        <v>0</v>
      </c>
    </row>
    <row r="113" spans="1:7" x14ac:dyDescent="0.25">
      <c r="A113" s="32">
        <f>'AFORO-Boy.-Calle 69B'!C607</f>
        <v>1730</v>
      </c>
      <c r="B113" s="32">
        <f>'AFORO-Boy.-Calle 69B'!D607</f>
        <v>1745</v>
      </c>
      <c r="C113" s="39">
        <f>'AFORO-Boy.-Calle 69B'!F607</f>
        <v>8</v>
      </c>
      <c r="D113" s="39">
        <f>'AFORO-Boy.-Calle 69B'!G607</f>
        <v>0</v>
      </c>
      <c r="E113" s="39">
        <f>'AFORO-Boy.-Calle 69B'!H607</f>
        <v>0</v>
      </c>
      <c r="F113" s="39">
        <f>'AFORO-Boy.-Calle 69B'!I607</f>
        <v>0</v>
      </c>
      <c r="G113" s="39">
        <f>'AFORO-Boy.-Calle 69B'!J607</f>
        <v>0</v>
      </c>
    </row>
    <row r="114" spans="1:7" x14ac:dyDescent="0.25">
      <c r="A114" s="32">
        <f>'AFORO-Boy.-Calle 69B'!C608</f>
        <v>1745</v>
      </c>
      <c r="B114" s="32">
        <f>'AFORO-Boy.-Calle 69B'!D608</f>
        <v>1800</v>
      </c>
      <c r="C114" s="39">
        <f>'AFORO-Boy.-Calle 69B'!F608</f>
        <v>8</v>
      </c>
      <c r="D114" s="39">
        <f>'AFORO-Boy.-Calle 69B'!G608</f>
        <v>0</v>
      </c>
      <c r="E114" s="39">
        <f>'AFORO-Boy.-Calle 69B'!H608</f>
        <v>0</v>
      </c>
      <c r="F114" s="39">
        <f>'AFORO-Boy.-Calle 69B'!I608</f>
        <v>0</v>
      </c>
      <c r="G114" s="39">
        <f>'AFORO-Boy.-Calle 69B'!J608</f>
        <v>0</v>
      </c>
    </row>
    <row r="115" spans="1:7" x14ac:dyDescent="0.25">
      <c r="A115" s="32">
        <f>'AFORO-Boy.-Calle 69B'!C609</f>
        <v>1800</v>
      </c>
      <c r="B115" s="32">
        <f>'AFORO-Boy.-Calle 69B'!D609</f>
        <v>1815</v>
      </c>
      <c r="C115" s="39">
        <f>'AFORO-Boy.-Calle 69B'!F609</f>
        <v>8</v>
      </c>
      <c r="D115" s="39">
        <f>'AFORO-Boy.-Calle 69B'!G609</f>
        <v>0</v>
      </c>
      <c r="E115" s="39">
        <f>'AFORO-Boy.-Calle 69B'!H609</f>
        <v>0</v>
      </c>
      <c r="F115" s="39">
        <f>'AFORO-Boy.-Calle 69B'!I609</f>
        <v>0</v>
      </c>
      <c r="G115" s="39">
        <f>'AFORO-Boy.-Calle 69B'!J609</f>
        <v>0</v>
      </c>
    </row>
    <row r="116" spans="1:7" x14ac:dyDescent="0.25">
      <c r="A116" s="32">
        <f>'AFORO-Boy.-Calle 69B'!C610</f>
        <v>1815</v>
      </c>
      <c r="B116" s="32">
        <f>'AFORO-Boy.-Calle 69B'!D610</f>
        <v>1830</v>
      </c>
      <c r="C116" s="39">
        <f>'AFORO-Boy.-Calle 69B'!F610</f>
        <v>8</v>
      </c>
      <c r="D116" s="39">
        <f>'AFORO-Boy.-Calle 69B'!G610</f>
        <v>0</v>
      </c>
      <c r="E116" s="39">
        <f>'AFORO-Boy.-Calle 69B'!H610</f>
        <v>0</v>
      </c>
      <c r="F116" s="39">
        <f>'AFORO-Boy.-Calle 69B'!I610</f>
        <v>0</v>
      </c>
      <c r="G116" s="39">
        <f>'AFORO-Boy.-Calle 69B'!J610</f>
        <v>0</v>
      </c>
    </row>
    <row r="117" spans="1:7" x14ac:dyDescent="0.25">
      <c r="A117" s="32">
        <f>'AFORO-Boy.-Calle 69B'!C611</f>
        <v>1830</v>
      </c>
      <c r="B117" s="32">
        <f>'AFORO-Boy.-Calle 69B'!D611</f>
        <v>1845</v>
      </c>
      <c r="C117" s="39">
        <f>'AFORO-Boy.-Calle 69B'!F611</f>
        <v>8</v>
      </c>
      <c r="D117" s="39">
        <f>'AFORO-Boy.-Calle 69B'!G611</f>
        <v>0</v>
      </c>
      <c r="E117" s="39">
        <f>'AFORO-Boy.-Calle 69B'!H611</f>
        <v>0</v>
      </c>
      <c r="F117" s="39">
        <f>'AFORO-Boy.-Calle 69B'!I611</f>
        <v>0</v>
      </c>
      <c r="G117" s="39">
        <f>'AFORO-Boy.-Calle 69B'!J611</f>
        <v>0</v>
      </c>
    </row>
    <row r="118" spans="1:7" x14ac:dyDescent="0.25">
      <c r="A118" s="32">
        <f>'AFORO-Boy.-Calle 69B'!C612</f>
        <v>1845</v>
      </c>
      <c r="B118" s="32">
        <f>'AFORO-Boy.-Calle 69B'!D612</f>
        <v>1900</v>
      </c>
      <c r="C118" s="39">
        <f>'AFORO-Boy.-Calle 69B'!F612</f>
        <v>8</v>
      </c>
      <c r="D118" s="39">
        <f>'AFORO-Boy.-Calle 69B'!G612</f>
        <v>0</v>
      </c>
      <c r="E118" s="39">
        <f>'AFORO-Boy.-Calle 69B'!H612</f>
        <v>0</v>
      </c>
      <c r="F118" s="39">
        <f>'AFORO-Boy.-Calle 69B'!I612</f>
        <v>0</v>
      </c>
      <c r="G118" s="39">
        <f>'AFORO-Boy.-Calle 69B'!J612</f>
        <v>0</v>
      </c>
    </row>
    <row r="119" spans="1:7" x14ac:dyDescent="0.25">
      <c r="A119" s="32">
        <f>'AFORO-Boy.-Calle 69B'!C613</f>
        <v>1900</v>
      </c>
      <c r="B119" s="32">
        <f>'AFORO-Boy.-Calle 69B'!D613</f>
        <v>1915</v>
      </c>
      <c r="C119" s="39">
        <f>'AFORO-Boy.-Calle 69B'!F613</f>
        <v>8</v>
      </c>
      <c r="D119" s="39">
        <f>'AFORO-Boy.-Calle 69B'!G613</f>
        <v>0</v>
      </c>
      <c r="E119" s="39">
        <f>'AFORO-Boy.-Calle 69B'!H613</f>
        <v>0</v>
      </c>
      <c r="F119" s="39">
        <f>'AFORO-Boy.-Calle 69B'!I613</f>
        <v>0</v>
      </c>
      <c r="G119" s="39">
        <f>'AFORO-Boy.-Calle 69B'!J613</f>
        <v>0</v>
      </c>
    </row>
    <row r="120" spans="1:7" x14ac:dyDescent="0.25">
      <c r="A120" s="32">
        <f>'AFORO-Boy.-Calle 69B'!C614</f>
        <v>1915</v>
      </c>
      <c r="B120" s="32">
        <f>'AFORO-Boy.-Calle 69B'!D614</f>
        <v>1930</v>
      </c>
      <c r="C120" s="39">
        <f>'AFORO-Boy.-Calle 69B'!F614</f>
        <v>8</v>
      </c>
      <c r="D120" s="39">
        <f>'AFORO-Boy.-Calle 69B'!G614</f>
        <v>0</v>
      </c>
      <c r="E120" s="39">
        <f>'AFORO-Boy.-Calle 69B'!H614</f>
        <v>0</v>
      </c>
      <c r="F120" s="39">
        <f>'AFORO-Boy.-Calle 69B'!I614</f>
        <v>0</v>
      </c>
      <c r="G120" s="39">
        <f>'AFORO-Boy.-Calle 69B'!J614</f>
        <v>0</v>
      </c>
    </row>
    <row r="121" spans="1:7" x14ac:dyDescent="0.25">
      <c r="A121" s="32">
        <f>'AFORO-Boy.-Calle 69B'!C615</f>
        <v>1930</v>
      </c>
      <c r="B121" s="32">
        <f>'AFORO-Boy.-Calle 69B'!D615</f>
        <v>1945</v>
      </c>
      <c r="C121" s="39">
        <f>'AFORO-Boy.-Calle 69B'!F615</f>
        <v>8</v>
      </c>
      <c r="D121" s="39">
        <f>'AFORO-Boy.-Calle 69B'!G615</f>
        <v>0</v>
      </c>
      <c r="E121" s="39">
        <f>'AFORO-Boy.-Calle 69B'!H615</f>
        <v>0</v>
      </c>
      <c r="F121" s="39">
        <f>'AFORO-Boy.-Calle 69B'!I615</f>
        <v>0</v>
      </c>
      <c r="G121" s="39">
        <f>'AFORO-Boy.-Calle 69B'!J615</f>
        <v>0</v>
      </c>
    </row>
    <row r="122" spans="1:7" x14ac:dyDescent="0.25">
      <c r="A122" s="32">
        <f>'AFORO-Boy.-Calle 69B'!C616</f>
        <v>1945</v>
      </c>
      <c r="B122" s="32">
        <f>'AFORO-Boy.-Calle 69B'!D616</f>
        <v>2000</v>
      </c>
      <c r="C122" s="39">
        <f>'AFORO-Boy.-Calle 69B'!F616</f>
        <v>8</v>
      </c>
      <c r="D122" s="39">
        <f>'AFORO-Boy.-Calle 69B'!G616</f>
        <v>0</v>
      </c>
      <c r="E122" s="39">
        <f>'AFORO-Boy.-Calle 69B'!H616</f>
        <v>0</v>
      </c>
      <c r="F122" s="39">
        <f>'AFORO-Boy.-Calle 69B'!I616</f>
        <v>0</v>
      </c>
      <c r="G122" s="39">
        <f>'AFORO-Boy.-Calle 69B'!J616</f>
        <v>0</v>
      </c>
    </row>
    <row r="123" spans="1:7" x14ac:dyDescent="0.25">
      <c r="A123" s="32">
        <f>'AFORO-Boy.-Calle 69B'!C797</f>
        <v>500</v>
      </c>
      <c r="B123" s="32">
        <f>'AFORO-Boy.-Calle 69B'!D797</f>
        <v>515</v>
      </c>
      <c r="C123" s="39" t="str">
        <f>'AFORO-Boy.-Calle 69B'!F797</f>
        <v>9(4)</v>
      </c>
      <c r="D123" s="39">
        <f>'AFORO-Boy.-Calle 69B'!G797</f>
        <v>0</v>
      </c>
      <c r="E123" s="39">
        <f>'AFORO-Boy.-Calle 69B'!H797</f>
        <v>0</v>
      </c>
      <c r="F123" s="39">
        <f>'AFORO-Boy.-Calle 69B'!I797</f>
        <v>0</v>
      </c>
      <c r="G123" s="39">
        <f>'AFORO-Boy.-Calle 69B'!J797</f>
        <v>0</v>
      </c>
    </row>
    <row r="124" spans="1:7" x14ac:dyDescent="0.25">
      <c r="A124" s="32">
        <f>'AFORO-Boy.-Calle 69B'!C798</f>
        <v>515</v>
      </c>
      <c r="B124" s="32">
        <f>'AFORO-Boy.-Calle 69B'!D798</f>
        <v>530</v>
      </c>
      <c r="C124" s="39" t="str">
        <f>'AFORO-Boy.-Calle 69B'!F798</f>
        <v>9(4)</v>
      </c>
      <c r="D124" s="39">
        <f>'AFORO-Boy.-Calle 69B'!G798</f>
        <v>0</v>
      </c>
      <c r="E124" s="39">
        <f>'AFORO-Boy.-Calle 69B'!H798</f>
        <v>0</v>
      </c>
      <c r="F124" s="39">
        <f>'AFORO-Boy.-Calle 69B'!I798</f>
        <v>0</v>
      </c>
      <c r="G124" s="39">
        <f>'AFORO-Boy.-Calle 69B'!J798</f>
        <v>0</v>
      </c>
    </row>
    <row r="125" spans="1:7" x14ac:dyDescent="0.25">
      <c r="A125" s="32">
        <f>'AFORO-Boy.-Calle 69B'!C799</f>
        <v>530</v>
      </c>
      <c r="B125" s="32">
        <f>'AFORO-Boy.-Calle 69B'!D799</f>
        <v>545</v>
      </c>
      <c r="C125" s="39" t="str">
        <f>'AFORO-Boy.-Calle 69B'!F799</f>
        <v>9(4)</v>
      </c>
      <c r="D125" s="39">
        <f>'AFORO-Boy.-Calle 69B'!G799</f>
        <v>0</v>
      </c>
      <c r="E125" s="39">
        <f>'AFORO-Boy.-Calle 69B'!H799</f>
        <v>0</v>
      </c>
      <c r="F125" s="39">
        <f>'AFORO-Boy.-Calle 69B'!I799</f>
        <v>0</v>
      </c>
      <c r="G125" s="39">
        <f>'AFORO-Boy.-Calle 69B'!J799</f>
        <v>0</v>
      </c>
    </row>
    <row r="126" spans="1:7" x14ac:dyDescent="0.25">
      <c r="A126" s="32">
        <f>'AFORO-Boy.-Calle 69B'!C800</f>
        <v>545</v>
      </c>
      <c r="B126" s="32">
        <f>'AFORO-Boy.-Calle 69B'!D800</f>
        <v>600</v>
      </c>
      <c r="C126" s="39" t="str">
        <f>'AFORO-Boy.-Calle 69B'!F800</f>
        <v>9(4)</v>
      </c>
      <c r="D126" s="39">
        <f>'AFORO-Boy.-Calle 69B'!G800</f>
        <v>0</v>
      </c>
      <c r="E126" s="39">
        <f>'AFORO-Boy.-Calle 69B'!H800</f>
        <v>0</v>
      </c>
      <c r="F126" s="39">
        <f>'AFORO-Boy.-Calle 69B'!I800</f>
        <v>0</v>
      </c>
      <c r="G126" s="39">
        <f>'AFORO-Boy.-Calle 69B'!J800</f>
        <v>0</v>
      </c>
    </row>
    <row r="127" spans="1:7" x14ac:dyDescent="0.25">
      <c r="A127" s="32">
        <f>'AFORO-Boy.-Calle 69B'!C801</f>
        <v>600</v>
      </c>
      <c r="B127" s="32">
        <f>'AFORO-Boy.-Calle 69B'!D801</f>
        <v>615</v>
      </c>
      <c r="C127" s="39" t="str">
        <f>'AFORO-Boy.-Calle 69B'!F801</f>
        <v>9(4)</v>
      </c>
      <c r="D127" s="39">
        <f>'AFORO-Boy.-Calle 69B'!G801</f>
        <v>1</v>
      </c>
      <c r="E127" s="39">
        <f>'AFORO-Boy.-Calle 69B'!H801</f>
        <v>0</v>
      </c>
      <c r="F127" s="39">
        <f>'AFORO-Boy.-Calle 69B'!I801</f>
        <v>1</v>
      </c>
      <c r="G127" s="39">
        <f>'AFORO-Boy.-Calle 69B'!J801</f>
        <v>2</v>
      </c>
    </row>
    <row r="128" spans="1:7" x14ac:dyDescent="0.25">
      <c r="A128" s="32">
        <f>'AFORO-Boy.-Calle 69B'!C802</f>
        <v>615</v>
      </c>
      <c r="B128" s="32">
        <f>'AFORO-Boy.-Calle 69B'!D802</f>
        <v>630</v>
      </c>
      <c r="C128" s="39" t="str">
        <f>'AFORO-Boy.-Calle 69B'!F802</f>
        <v>9(4)</v>
      </c>
      <c r="D128" s="39">
        <f>'AFORO-Boy.-Calle 69B'!G802</f>
        <v>2</v>
      </c>
      <c r="E128" s="39">
        <f>'AFORO-Boy.-Calle 69B'!H802</f>
        <v>0</v>
      </c>
      <c r="F128" s="39">
        <f>'AFORO-Boy.-Calle 69B'!I802</f>
        <v>0</v>
      </c>
      <c r="G128" s="39">
        <f>'AFORO-Boy.-Calle 69B'!J802</f>
        <v>1</v>
      </c>
    </row>
    <row r="129" spans="1:7" x14ac:dyDescent="0.25">
      <c r="A129" s="32">
        <f>'AFORO-Boy.-Calle 69B'!C803</f>
        <v>630</v>
      </c>
      <c r="B129" s="32">
        <f>'AFORO-Boy.-Calle 69B'!D803</f>
        <v>645</v>
      </c>
      <c r="C129" s="39" t="str">
        <f>'AFORO-Boy.-Calle 69B'!F803</f>
        <v>9(4)</v>
      </c>
      <c r="D129" s="39">
        <f>'AFORO-Boy.-Calle 69B'!G803</f>
        <v>4</v>
      </c>
      <c r="E129" s="39">
        <f>'AFORO-Boy.-Calle 69B'!H803</f>
        <v>0</v>
      </c>
      <c r="F129" s="39">
        <f>'AFORO-Boy.-Calle 69B'!I803</f>
        <v>0</v>
      </c>
      <c r="G129" s="39">
        <f>'AFORO-Boy.-Calle 69B'!J803</f>
        <v>6</v>
      </c>
    </row>
    <row r="130" spans="1:7" x14ac:dyDescent="0.25">
      <c r="A130" s="32">
        <f>'AFORO-Boy.-Calle 69B'!C804</f>
        <v>645</v>
      </c>
      <c r="B130" s="32">
        <f>'AFORO-Boy.-Calle 69B'!D804</f>
        <v>700</v>
      </c>
      <c r="C130" s="39" t="str">
        <f>'AFORO-Boy.-Calle 69B'!F804</f>
        <v>9(4)</v>
      </c>
      <c r="D130" s="39">
        <f>'AFORO-Boy.-Calle 69B'!G804</f>
        <v>5</v>
      </c>
      <c r="E130" s="39">
        <f>'AFORO-Boy.-Calle 69B'!H804</f>
        <v>0</v>
      </c>
      <c r="F130" s="39">
        <f>'AFORO-Boy.-Calle 69B'!I804</f>
        <v>0</v>
      </c>
      <c r="G130" s="39">
        <f>'AFORO-Boy.-Calle 69B'!J804</f>
        <v>3</v>
      </c>
    </row>
    <row r="131" spans="1:7" x14ac:dyDescent="0.25">
      <c r="A131" s="32">
        <f>'AFORO-Boy.-Calle 69B'!C805</f>
        <v>700</v>
      </c>
      <c r="B131" s="32">
        <f>'AFORO-Boy.-Calle 69B'!D805</f>
        <v>715</v>
      </c>
      <c r="C131" s="39" t="str">
        <f>'AFORO-Boy.-Calle 69B'!F805</f>
        <v>9(4)</v>
      </c>
      <c r="D131" s="39">
        <f>'AFORO-Boy.-Calle 69B'!G805</f>
        <v>5</v>
      </c>
      <c r="E131" s="39">
        <f>'AFORO-Boy.-Calle 69B'!H805</f>
        <v>0</v>
      </c>
      <c r="F131" s="39">
        <f>'AFORO-Boy.-Calle 69B'!I805</f>
        <v>1</v>
      </c>
      <c r="G131" s="39">
        <f>'AFORO-Boy.-Calle 69B'!J805</f>
        <v>6</v>
      </c>
    </row>
    <row r="132" spans="1:7" x14ac:dyDescent="0.25">
      <c r="A132" s="32">
        <f>'AFORO-Boy.-Calle 69B'!C806</f>
        <v>715</v>
      </c>
      <c r="B132" s="32">
        <f>'AFORO-Boy.-Calle 69B'!D806</f>
        <v>730</v>
      </c>
      <c r="C132" s="39" t="str">
        <f>'AFORO-Boy.-Calle 69B'!F806</f>
        <v>9(4)</v>
      </c>
      <c r="D132" s="39">
        <f>'AFORO-Boy.-Calle 69B'!G806</f>
        <v>4</v>
      </c>
      <c r="E132" s="39">
        <f>'AFORO-Boy.-Calle 69B'!H806</f>
        <v>0</v>
      </c>
      <c r="F132" s="39">
        <f>'AFORO-Boy.-Calle 69B'!I806</f>
        <v>1</v>
      </c>
      <c r="G132" s="39">
        <f>'AFORO-Boy.-Calle 69B'!J806</f>
        <v>12</v>
      </c>
    </row>
    <row r="133" spans="1:7" x14ac:dyDescent="0.25">
      <c r="A133" s="32">
        <f>'AFORO-Boy.-Calle 69B'!C807</f>
        <v>730</v>
      </c>
      <c r="B133" s="32">
        <f>'AFORO-Boy.-Calle 69B'!D807</f>
        <v>745</v>
      </c>
      <c r="C133" s="39" t="str">
        <f>'AFORO-Boy.-Calle 69B'!F807</f>
        <v>9(4)</v>
      </c>
      <c r="D133" s="39">
        <f>'AFORO-Boy.-Calle 69B'!G807</f>
        <v>14</v>
      </c>
      <c r="E133" s="39">
        <f>'AFORO-Boy.-Calle 69B'!H807</f>
        <v>0</v>
      </c>
      <c r="F133" s="39">
        <f>'AFORO-Boy.-Calle 69B'!I807</f>
        <v>1</v>
      </c>
      <c r="G133" s="39">
        <f>'AFORO-Boy.-Calle 69B'!J807</f>
        <v>3</v>
      </c>
    </row>
    <row r="134" spans="1:7" x14ac:dyDescent="0.25">
      <c r="A134" s="32">
        <f>'AFORO-Boy.-Calle 69B'!C808</f>
        <v>745</v>
      </c>
      <c r="B134" s="32">
        <f>'AFORO-Boy.-Calle 69B'!D808</f>
        <v>800</v>
      </c>
      <c r="C134" s="39" t="str">
        <f>'AFORO-Boy.-Calle 69B'!F808</f>
        <v>9(4)</v>
      </c>
      <c r="D134" s="39">
        <f>'AFORO-Boy.-Calle 69B'!G808</f>
        <v>7</v>
      </c>
      <c r="E134" s="39">
        <f>'AFORO-Boy.-Calle 69B'!H808</f>
        <v>0</v>
      </c>
      <c r="F134" s="39">
        <f>'AFORO-Boy.-Calle 69B'!I808</f>
        <v>1</v>
      </c>
      <c r="G134" s="39">
        <f>'AFORO-Boy.-Calle 69B'!J808</f>
        <v>2</v>
      </c>
    </row>
    <row r="135" spans="1:7" x14ac:dyDescent="0.25">
      <c r="A135" s="32">
        <f>'AFORO-Boy.-Calle 69B'!C809</f>
        <v>800</v>
      </c>
      <c r="B135" s="32">
        <f>'AFORO-Boy.-Calle 69B'!D809</f>
        <v>815</v>
      </c>
      <c r="C135" s="39" t="str">
        <f>'AFORO-Boy.-Calle 69B'!F809</f>
        <v>9(4)</v>
      </c>
      <c r="D135" s="39">
        <f>'AFORO-Boy.-Calle 69B'!G809</f>
        <v>9</v>
      </c>
      <c r="E135" s="39">
        <f>'AFORO-Boy.-Calle 69B'!H809</f>
        <v>1</v>
      </c>
      <c r="F135" s="39">
        <f>'AFORO-Boy.-Calle 69B'!I809</f>
        <v>1</v>
      </c>
      <c r="G135" s="39">
        <f>'AFORO-Boy.-Calle 69B'!J809</f>
        <v>1</v>
      </c>
    </row>
    <row r="136" spans="1:7" x14ac:dyDescent="0.25">
      <c r="A136" s="32">
        <f>'AFORO-Boy.-Calle 69B'!C810</f>
        <v>815</v>
      </c>
      <c r="B136" s="32">
        <f>'AFORO-Boy.-Calle 69B'!D810</f>
        <v>830</v>
      </c>
      <c r="C136" s="39" t="str">
        <f>'AFORO-Boy.-Calle 69B'!F810</f>
        <v>9(4)</v>
      </c>
      <c r="D136" s="39">
        <f>'AFORO-Boy.-Calle 69B'!G810</f>
        <v>11</v>
      </c>
      <c r="E136" s="39">
        <f>'AFORO-Boy.-Calle 69B'!H810</f>
        <v>0</v>
      </c>
      <c r="F136" s="39">
        <f>'AFORO-Boy.-Calle 69B'!I810</f>
        <v>2</v>
      </c>
      <c r="G136" s="39">
        <f>'AFORO-Boy.-Calle 69B'!J810</f>
        <v>3</v>
      </c>
    </row>
    <row r="137" spans="1:7" x14ac:dyDescent="0.25">
      <c r="A137" s="32">
        <f>'AFORO-Boy.-Calle 69B'!C811</f>
        <v>830</v>
      </c>
      <c r="B137" s="32">
        <f>'AFORO-Boy.-Calle 69B'!D811</f>
        <v>845</v>
      </c>
      <c r="C137" s="39" t="str">
        <f>'AFORO-Boy.-Calle 69B'!F811</f>
        <v>9(4)</v>
      </c>
      <c r="D137" s="39">
        <f>'AFORO-Boy.-Calle 69B'!G811</f>
        <v>10</v>
      </c>
      <c r="E137" s="39">
        <f>'AFORO-Boy.-Calle 69B'!H811</f>
        <v>0</v>
      </c>
      <c r="F137" s="39">
        <f>'AFORO-Boy.-Calle 69B'!I811</f>
        <v>0</v>
      </c>
      <c r="G137" s="39">
        <f>'AFORO-Boy.-Calle 69B'!J811</f>
        <v>5</v>
      </c>
    </row>
    <row r="138" spans="1:7" x14ac:dyDescent="0.25">
      <c r="A138" s="32">
        <f>'AFORO-Boy.-Calle 69B'!C812</f>
        <v>845</v>
      </c>
      <c r="B138" s="32">
        <f>'AFORO-Boy.-Calle 69B'!D812</f>
        <v>900</v>
      </c>
      <c r="C138" s="39" t="str">
        <f>'AFORO-Boy.-Calle 69B'!F812</f>
        <v>9(4)</v>
      </c>
      <c r="D138" s="39">
        <f>'AFORO-Boy.-Calle 69B'!G812</f>
        <v>11</v>
      </c>
      <c r="E138" s="39">
        <f>'AFORO-Boy.-Calle 69B'!H812</f>
        <v>1</v>
      </c>
      <c r="F138" s="39">
        <f>'AFORO-Boy.-Calle 69B'!I812</f>
        <v>0</v>
      </c>
      <c r="G138" s="39">
        <f>'AFORO-Boy.-Calle 69B'!J812</f>
        <v>3</v>
      </c>
    </row>
    <row r="139" spans="1:7" x14ac:dyDescent="0.25">
      <c r="A139" s="32">
        <f>'AFORO-Boy.-Calle 69B'!C813</f>
        <v>900</v>
      </c>
      <c r="B139" s="32">
        <f>'AFORO-Boy.-Calle 69B'!D813</f>
        <v>915</v>
      </c>
      <c r="C139" s="39" t="str">
        <f>'AFORO-Boy.-Calle 69B'!F813</f>
        <v>9(4)</v>
      </c>
      <c r="D139" s="39">
        <f>'AFORO-Boy.-Calle 69B'!G813</f>
        <v>7</v>
      </c>
      <c r="E139" s="39">
        <f>'AFORO-Boy.-Calle 69B'!H813</f>
        <v>1</v>
      </c>
      <c r="F139" s="39">
        <f>'AFORO-Boy.-Calle 69B'!I813</f>
        <v>1</v>
      </c>
      <c r="G139" s="39">
        <f>'AFORO-Boy.-Calle 69B'!J813</f>
        <v>3</v>
      </c>
    </row>
    <row r="140" spans="1:7" x14ac:dyDescent="0.25">
      <c r="A140" s="32">
        <f>'AFORO-Boy.-Calle 69B'!C814</f>
        <v>915</v>
      </c>
      <c r="B140" s="32">
        <f>'AFORO-Boy.-Calle 69B'!D814</f>
        <v>930</v>
      </c>
      <c r="C140" s="39" t="str">
        <f>'AFORO-Boy.-Calle 69B'!F814</f>
        <v>9(4)</v>
      </c>
      <c r="D140" s="39">
        <f>'AFORO-Boy.-Calle 69B'!G814</f>
        <v>3</v>
      </c>
      <c r="E140" s="39">
        <f>'AFORO-Boy.-Calle 69B'!H814</f>
        <v>3</v>
      </c>
      <c r="F140" s="39">
        <f>'AFORO-Boy.-Calle 69B'!I814</f>
        <v>1</v>
      </c>
      <c r="G140" s="39">
        <f>'AFORO-Boy.-Calle 69B'!J814</f>
        <v>3</v>
      </c>
    </row>
    <row r="141" spans="1:7" x14ac:dyDescent="0.25">
      <c r="A141" s="32">
        <f>'AFORO-Boy.-Calle 69B'!C815</f>
        <v>930</v>
      </c>
      <c r="B141" s="32">
        <f>'AFORO-Boy.-Calle 69B'!D815</f>
        <v>945</v>
      </c>
      <c r="C141" s="39" t="str">
        <f>'AFORO-Boy.-Calle 69B'!F815</f>
        <v>9(4)</v>
      </c>
      <c r="D141" s="39">
        <f>'AFORO-Boy.-Calle 69B'!G815</f>
        <v>9</v>
      </c>
      <c r="E141" s="39">
        <f>'AFORO-Boy.-Calle 69B'!H815</f>
        <v>1</v>
      </c>
      <c r="F141" s="39">
        <f>'AFORO-Boy.-Calle 69B'!I815</f>
        <v>3</v>
      </c>
      <c r="G141" s="39">
        <f>'AFORO-Boy.-Calle 69B'!J815</f>
        <v>14</v>
      </c>
    </row>
    <row r="142" spans="1:7" x14ac:dyDescent="0.25">
      <c r="A142" s="32">
        <f>'AFORO-Boy.-Calle 69B'!C816</f>
        <v>945</v>
      </c>
      <c r="B142" s="32">
        <f>'AFORO-Boy.-Calle 69B'!D816</f>
        <v>1000</v>
      </c>
      <c r="C142" s="39" t="str">
        <f>'AFORO-Boy.-Calle 69B'!F816</f>
        <v>9(4)</v>
      </c>
      <c r="D142" s="39">
        <f>'AFORO-Boy.-Calle 69B'!G816</f>
        <v>10</v>
      </c>
      <c r="E142" s="39">
        <f>'AFORO-Boy.-Calle 69B'!H816</f>
        <v>1</v>
      </c>
      <c r="F142" s="39">
        <f>'AFORO-Boy.-Calle 69B'!I816</f>
        <v>1</v>
      </c>
      <c r="G142" s="39">
        <f>'AFORO-Boy.-Calle 69B'!J816</f>
        <v>2</v>
      </c>
    </row>
    <row r="143" spans="1:7" x14ac:dyDescent="0.25">
      <c r="A143" s="32">
        <f>'AFORO-Boy.-Calle 69B'!C817</f>
        <v>1000</v>
      </c>
      <c r="B143" s="32">
        <f>'AFORO-Boy.-Calle 69B'!D817</f>
        <v>1015</v>
      </c>
      <c r="C143" s="39" t="str">
        <f>'AFORO-Boy.-Calle 69B'!F817</f>
        <v>9(4)</v>
      </c>
      <c r="D143" s="39">
        <f>'AFORO-Boy.-Calle 69B'!G817</f>
        <v>7</v>
      </c>
      <c r="E143" s="39">
        <f>'AFORO-Boy.-Calle 69B'!H817</f>
        <v>0</v>
      </c>
      <c r="F143" s="39">
        <f>'AFORO-Boy.-Calle 69B'!I817</f>
        <v>1</v>
      </c>
      <c r="G143" s="39">
        <f>'AFORO-Boy.-Calle 69B'!J817</f>
        <v>6</v>
      </c>
    </row>
    <row r="144" spans="1:7" x14ac:dyDescent="0.25">
      <c r="A144" s="32">
        <f>'AFORO-Boy.-Calle 69B'!C818</f>
        <v>1015</v>
      </c>
      <c r="B144" s="32">
        <f>'AFORO-Boy.-Calle 69B'!D818</f>
        <v>1030</v>
      </c>
      <c r="C144" s="39" t="str">
        <f>'AFORO-Boy.-Calle 69B'!F818</f>
        <v>9(4)</v>
      </c>
      <c r="D144" s="39">
        <f>'AFORO-Boy.-Calle 69B'!G818</f>
        <v>12</v>
      </c>
      <c r="E144" s="39">
        <f>'AFORO-Boy.-Calle 69B'!H818</f>
        <v>1</v>
      </c>
      <c r="F144" s="39">
        <f>'AFORO-Boy.-Calle 69B'!I818</f>
        <v>4</v>
      </c>
      <c r="G144" s="39">
        <f>'AFORO-Boy.-Calle 69B'!J818</f>
        <v>4</v>
      </c>
    </row>
    <row r="145" spans="1:7" x14ac:dyDescent="0.25">
      <c r="A145" s="32">
        <f>'AFORO-Boy.-Calle 69B'!C819</f>
        <v>1030</v>
      </c>
      <c r="B145" s="32">
        <f>'AFORO-Boy.-Calle 69B'!D819</f>
        <v>1045</v>
      </c>
      <c r="C145" s="39" t="str">
        <f>'AFORO-Boy.-Calle 69B'!F819</f>
        <v>9(4)</v>
      </c>
      <c r="D145" s="39">
        <f>'AFORO-Boy.-Calle 69B'!G819</f>
        <v>8</v>
      </c>
      <c r="E145" s="39">
        <f>'AFORO-Boy.-Calle 69B'!H819</f>
        <v>0</v>
      </c>
      <c r="F145" s="39">
        <f>'AFORO-Boy.-Calle 69B'!I819</f>
        <v>1</v>
      </c>
      <c r="G145" s="39">
        <f>'AFORO-Boy.-Calle 69B'!J819</f>
        <v>5</v>
      </c>
    </row>
    <row r="146" spans="1:7" x14ac:dyDescent="0.25">
      <c r="A146" s="32">
        <f>'AFORO-Boy.-Calle 69B'!C820</f>
        <v>1045</v>
      </c>
      <c r="B146" s="32">
        <f>'AFORO-Boy.-Calle 69B'!D820</f>
        <v>1100</v>
      </c>
      <c r="C146" s="39" t="str">
        <f>'AFORO-Boy.-Calle 69B'!F820</f>
        <v>9(4)</v>
      </c>
      <c r="D146" s="39">
        <f>'AFORO-Boy.-Calle 69B'!G820</f>
        <v>7</v>
      </c>
      <c r="E146" s="39">
        <f>'AFORO-Boy.-Calle 69B'!H820</f>
        <v>1</v>
      </c>
      <c r="F146" s="39">
        <f>'AFORO-Boy.-Calle 69B'!I820</f>
        <v>1</v>
      </c>
      <c r="G146" s="39">
        <f>'AFORO-Boy.-Calle 69B'!J820</f>
        <v>7</v>
      </c>
    </row>
    <row r="147" spans="1:7" x14ac:dyDescent="0.25">
      <c r="A147" s="32">
        <f>'AFORO-Boy.-Calle 69B'!C821</f>
        <v>1100</v>
      </c>
      <c r="B147" s="32">
        <f>'AFORO-Boy.-Calle 69B'!D821</f>
        <v>1115</v>
      </c>
      <c r="C147" s="39" t="str">
        <f>'AFORO-Boy.-Calle 69B'!F821</f>
        <v>9(4)</v>
      </c>
      <c r="D147" s="39">
        <f>'AFORO-Boy.-Calle 69B'!G821</f>
        <v>10</v>
      </c>
      <c r="E147" s="39">
        <f>'AFORO-Boy.-Calle 69B'!H821</f>
        <v>1</v>
      </c>
      <c r="F147" s="39">
        <f>'AFORO-Boy.-Calle 69B'!I821</f>
        <v>1</v>
      </c>
      <c r="G147" s="39">
        <f>'AFORO-Boy.-Calle 69B'!J821</f>
        <v>7</v>
      </c>
    </row>
    <row r="148" spans="1:7" x14ac:dyDescent="0.25">
      <c r="A148" s="32">
        <f>'AFORO-Boy.-Calle 69B'!C822</f>
        <v>1115</v>
      </c>
      <c r="B148" s="32">
        <f>'AFORO-Boy.-Calle 69B'!D822</f>
        <v>1130</v>
      </c>
      <c r="C148" s="39" t="str">
        <f>'AFORO-Boy.-Calle 69B'!F822</f>
        <v>9(4)</v>
      </c>
      <c r="D148" s="39">
        <f>'AFORO-Boy.-Calle 69B'!G822</f>
        <v>10</v>
      </c>
      <c r="E148" s="39">
        <f>'AFORO-Boy.-Calle 69B'!H822</f>
        <v>0</v>
      </c>
      <c r="F148" s="39">
        <f>'AFORO-Boy.-Calle 69B'!I822</f>
        <v>1</v>
      </c>
      <c r="G148" s="39">
        <f>'AFORO-Boy.-Calle 69B'!J822</f>
        <v>5</v>
      </c>
    </row>
    <row r="149" spans="1:7" x14ac:dyDescent="0.25">
      <c r="A149" s="32">
        <f>'AFORO-Boy.-Calle 69B'!C823</f>
        <v>1130</v>
      </c>
      <c r="B149" s="32">
        <f>'AFORO-Boy.-Calle 69B'!D823</f>
        <v>1145</v>
      </c>
      <c r="C149" s="39" t="str">
        <f>'AFORO-Boy.-Calle 69B'!F823</f>
        <v>9(4)</v>
      </c>
      <c r="D149" s="39">
        <f>'AFORO-Boy.-Calle 69B'!G823</f>
        <v>7</v>
      </c>
      <c r="E149" s="39">
        <f>'AFORO-Boy.-Calle 69B'!H823</f>
        <v>0</v>
      </c>
      <c r="F149" s="39">
        <f>'AFORO-Boy.-Calle 69B'!I823</f>
        <v>3</v>
      </c>
      <c r="G149" s="39">
        <f>'AFORO-Boy.-Calle 69B'!J823</f>
        <v>2</v>
      </c>
    </row>
    <row r="150" spans="1:7" x14ac:dyDescent="0.25">
      <c r="A150" s="32">
        <f>'AFORO-Boy.-Calle 69B'!C824</f>
        <v>1145</v>
      </c>
      <c r="B150" s="32">
        <f>'AFORO-Boy.-Calle 69B'!D824</f>
        <v>1200</v>
      </c>
      <c r="C150" s="39" t="str">
        <f>'AFORO-Boy.-Calle 69B'!F824</f>
        <v>9(4)</v>
      </c>
      <c r="D150" s="39">
        <f>'AFORO-Boy.-Calle 69B'!G824</f>
        <v>11</v>
      </c>
      <c r="E150" s="39">
        <f>'AFORO-Boy.-Calle 69B'!H824</f>
        <v>0</v>
      </c>
      <c r="F150" s="39">
        <f>'AFORO-Boy.-Calle 69B'!I824</f>
        <v>1</v>
      </c>
      <c r="G150" s="39">
        <f>'AFORO-Boy.-Calle 69B'!J824</f>
        <v>5</v>
      </c>
    </row>
    <row r="151" spans="1:7" x14ac:dyDescent="0.25">
      <c r="A151" s="32">
        <f>'AFORO-Boy.-Calle 69B'!C825</f>
        <v>1200</v>
      </c>
      <c r="B151" s="32">
        <f>'AFORO-Boy.-Calle 69B'!D825</f>
        <v>1215</v>
      </c>
      <c r="C151" s="39" t="str">
        <f>'AFORO-Boy.-Calle 69B'!F825</f>
        <v>9(4)</v>
      </c>
      <c r="D151" s="39">
        <f>'AFORO-Boy.-Calle 69B'!G825</f>
        <v>7</v>
      </c>
      <c r="E151" s="39">
        <f>'AFORO-Boy.-Calle 69B'!H825</f>
        <v>0</v>
      </c>
      <c r="F151" s="39">
        <f>'AFORO-Boy.-Calle 69B'!I825</f>
        <v>3</v>
      </c>
      <c r="G151" s="39">
        <f>'AFORO-Boy.-Calle 69B'!J825</f>
        <v>1</v>
      </c>
    </row>
    <row r="152" spans="1:7" x14ac:dyDescent="0.25">
      <c r="A152" s="32">
        <f>'AFORO-Boy.-Calle 69B'!C826</f>
        <v>1215</v>
      </c>
      <c r="B152" s="32">
        <f>'AFORO-Boy.-Calle 69B'!D826</f>
        <v>1230</v>
      </c>
      <c r="C152" s="39" t="str">
        <f>'AFORO-Boy.-Calle 69B'!F826</f>
        <v>9(4)</v>
      </c>
      <c r="D152" s="39">
        <f>'AFORO-Boy.-Calle 69B'!G826</f>
        <v>11</v>
      </c>
      <c r="E152" s="39">
        <f>'AFORO-Boy.-Calle 69B'!H826</f>
        <v>0</v>
      </c>
      <c r="F152" s="39">
        <f>'AFORO-Boy.-Calle 69B'!I826</f>
        <v>3</v>
      </c>
      <c r="G152" s="39">
        <f>'AFORO-Boy.-Calle 69B'!J826</f>
        <v>3</v>
      </c>
    </row>
    <row r="153" spans="1:7" x14ac:dyDescent="0.25">
      <c r="A153" s="32">
        <f>'AFORO-Boy.-Calle 69B'!C827</f>
        <v>1230</v>
      </c>
      <c r="B153" s="32">
        <f>'AFORO-Boy.-Calle 69B'!D827</f>
        <v>1245</v>
      </c>
      <c r="C153" s="39" t="str">
        <f>'AFORO-Boy.-Calle 69B'!F827</f>
        <v>9(4)</v>
      </c>
      <c r="D153" s="39">
        <f>'AFORO-Boy.-Calle 69B'!G827</f>
        <v>7</v>
      </c>
      <c r="E153" s="39">
        <f>'AFORO-Boy.-Calle 69B'!H827</f>
        <v>1</v>
      </c>
      <c r="F153" s="39">
        <f>'AFORO-Boy.-Calle 69B'!I827</f>
        <v>5</v>
      </c>
      <c r="G153" s="39">
        <f>'AFORO-Boy.-Calle 69B'!J827</f>
        <v>1</v>
      </c>
    </row>
    <row r="154" spans="1:7" x14ac:dyDescent="0.25">
      <c r="A154" s="32">
        <f>'AFORO-Boy.-Calle 69B'!C828</f>
        <v>1245</v>
      </c>
      <c r="B154" s="32">
        <f>'AFORO-Boy.-Calle 69B'!D828</f>
        <v>1300</v>
      </c>
      <c r="C154" s="39" t="str">
        <f>'AFORO-Boy.-Calle 69B'!F828</f>
        <v>9(4)</v>
      </c>
      <c r="D154" s="39">
        <f>'AFORO-Boy.-Calle 69B'!G828</f>
        <v>12</v>
      </c>
      <c r="E154" s="39">
        <f>'AFORO-Boy.-Calle 69B'!H828</f>
        <v>1</v>
      </c>
      <c r="F154" s="39">
        <f>'AFORO-Boy.-Calle 69B'!I828</f>
        <v>7</v>
      </c>
      <c r="G154" s="39">
        <f>'AFORO-Boy.-Calle 69B'!J828</f>
        <v>3</v>
      </c>
    </row>
    <row r="155" spans="1:7" x14ac:dyDescent="0.25">
      <c r="A155" s="32">
        <f>'AFORO-Boy.-Calle 69B'!C829</f>
        <v>1300</v>
      </c>
      <c r="B155" s="32">
        <f>'AFORO-Boy.-Calle 69B'!D829</f>
        <v>1315</v>
      </c>
      <c r="C155" s="39" t="str">
        <f>'AFORO-Boy.-Calle 69B'!F829</f>
        <v>9(4)</v>
      </c>
      <c r="D155" s="39">
        <f>'AFORO-Boy.-Calle 69B'!G829</f>
        <v>15</v>
      </c>
      <c r="E155" s="39">
        <f>'AFORO-Boy.-Calle 69B'!H829</f>
        <v>1</v>
      </c>
      <c r="F155" s="39">
        <f>'AFORO-Boy.-Calle 69B'!I829</f>
        <v>2</v>
      </c>
      <c r="G155" s="39">
        <f>'AFORO-Boy.-Calle 69B'!J829</f>
        <v>7</v>
      </c>
    </row>
    <row r="156" spans="1:7" x14ac:dyDescent="0.25">
      <c r="A156" s="32">
        <f>'AFORO-Boy.-Calle 69B'!C830</f>
        <v>1315</v>
      </c>
      <c r="B156" s="32">
        <f>'AFORO-Boy.-Calle 69B'!D830</f>
        <v>1330</v>
      </c>
      <c r="C156" s="39" t="str">
        <f>'AFORO-Boy.-Calle 69B'!F830</f>
        <v>9(4)</v>
      </c>
      <c r="D156" s="39">
        <f>'AFORO-Boy.-Calle 69B'!G830</f>
        <v>12</v>
      </c>
      <c r="E156" s="39">
        <f>'AFORO-Boy.-Calle 69B'!H830</f>
        <v>0</v>
      </c>
      <c r="F156" s="39">
        <f>'AFORO-Boy.-Calle 69B'!I830</f>
        <v>4</v>
      </c>
      <c r="G156" s="39">
        <f>'AFORO-Boy.-Calle 69B'!J830</f>
        <v>2</v>
      </c>
    </row>
    <row r="157" spans="1:7" x14ac:dyDescent="0.25">
      <c r="A157" s="32">
        <f>'AFORO-Boy.-Calle 69B'!C831</f>
        <v>1330</v>
      </c>
      <c r="B157" s="32">
        <f>'AFORO-Boy.-Calle 69B'!D831</f>
        <v>1345</v>
      </c>
      <c r="C157" s="39" t="str">
        <f>'AFORO-Boy.-Calle 69B'!F831</f>
        <v>9(4)</v>
      </c>
      <c r="D157" s="39">
        <f>'AFORO-Boy.-Calle 69B'!G831</f>
        <v>13</v>
      </c>
      <c r="E157" s="39">
        <f>'AFORO-Boy.-Calle 69B'!H831</f>
        <v>1</v>
      </c>
      <c r="F157" s="39">
        <f>'AFORO-Boy.-Calle 69B'!I831</f>
        <v>5</v>
      </c>
      <c r="G157" s="39">
        <f>'AFORO-Boy.-Calle 69B'!J831</f>
        <v>3</v>
      </c>
    </row>
    <row r="158" spans="1:7" x14ac:dyDescent="0.25">
      <c r="A158" s="32">
        <f>'AFORO-Boy.-Calle 69B'!C832</f>
        <v>1345</v>
      </c>
      <c r="B158" s="32">
        <f>'AFORO-Boy.-Calle 69B'!D832</f>
        <v>1400</v>
      </c>
      <c r="C158" s="39" t="str">
        <f>'AFORO-Boy.-Calle 69B'!F832</f>
        <v>9(4)</v>
      </c>
      <c r="D158" s="39">
        <f>'AFORO-Boy.-Calle 69B'!G832</f>
        <v>12</v>
      </c>
      <c r="E158" s="39">
        <f>'AFORO-Boy.-Calle 69B'!H832</f>
        <v>1</v>
      </c>
      <c r="F158" s="39">
        <f>'AFORO-Boy.-Calle 69B'!I832</f>
        <v>1</v>
      </c>
      <c r="G158" s="39">
        <f>'AFORO-Boy.-Calle 69B'!J832</f>
        <v>3</v>
      </c>
    </row>
    <row r="159" spans="1:7" x14ac:dyDescent="0.25">
      <c r="A159" s="32">
        <f>'AFORO-Boy.-Calle 69B'!C833</f>
        <v>1400</v>
      </c>
      <c r="B159" s="32">
        <f>'AFORO-Boy.-Calle 69B'!D833</f>
        <v>1415</v>
      </c>
      <c r="C159" s="39" t="str">
        <f>'AFORO-Boy.-Calle 69B'!F833</f>
        <v>9(4)</v>
      </c>
      <c r="D159" s="39">
        <f>'AFORO-Boy.-Calle 69B'!G833</f>
        <v>17</v>
      </c>
      <c r="E159" s="39">
        <f>'AFORO-Boy.-Calle 69B'!H833</f>
        <v>3</v>
      </c>
      <c r="F159" s="39">
        <f>'AFORO-Boy.-Calle 69B'!I833</f>
        <v>3</v>
      </c>
      <c r="G159" s="39">
        <f>'AFORO-Boy.-Calle 69B'!J833</f>
        <v>4</v>
      </c>
    </row>
    <row r="160" spans="1:7" x14ac:dyDescent="0.25">
      <c r="A160" s="32">
        <f>'AFORO-Boy.-Calle 69B'!C834</f>
        <v>1415</v>
      </c>
      <c r="B160" s="32">
        <f>'AFORO-Boy.-Calle 69B'!D834</f>
        <v>1430</v>
      </c>
      <c r="C160" s="39" t="str">
        <f>'AFORO-Boy.-Calle 69B'!F834</f>
        <v>9(4)</v>
      </c>
      <c r="D160" s="39">
        <f>'AFORO-Boy.-Calle 69B'!G834</f>
        <v>7</v>
      </c>
      <c r="E160" s="39">
        <f>'AFORO-Boy.-Calle 69B'!H834</f>
        <v>1</v>
      </c>
      <c r="F160" s="39">
        <f>'AFORO-Boy.-Calle 69B'!I834</f>
        <v>8</v>
      </c>
      <c r="G160" s="39">
        <f>'AFORO-Boy.-Calle 69B'!J834</f>
        <v>3</v>
      </c>
    </row>
    <row r="161" spans="1:7" x14ac:dyDescent="0.25">
      <c r="A161" s="32">
        <f>'AFORO-Boy.-Calle 69B'!C835</f>
        <v>1430</v>
      </c>
      <c r="B161" s="32">
        <f>'AFORO-Boy.-Calle 69B'!D835</f>
        <v>1445</v>
      </c>
      <c r="C161" s="39" t="str">
        <f>'AFORO-Boy.-Calle 69B'!F835</f>
        <v>9(4)</v>
      </c>
      <c r="D161" s="39">
        <f>'AFORO-Boy.-Calle 69B'!G835</f>
        <v>13</v>
      </c>
      <c r="E161" s="39">
        <f>'AFORO-Boy.-Calle 69B'!H835</f>
        <v>0</v>
      </c>
      <c r="F161" s="39">
        <f>'AFORO-Boy.-Calle 69B'!I835</f>
        <v>2</v>
      </c>
      <c r="G161" s="39">
        <f>'AFORO-Boy.-Calle 69B'!J835</f>
        <v>3</v>
      </c>
    </row>
    <row r="162" spans="1:7" x14ac:dyDescent="0.25">
      <c r="A162" s="32">
        <f>'AFORO-Boy.-Calle 69B'!C836</f>
        <v>1445</v>
      </c>
      <c r="B162" s="32">
        <f>'AFORO-Boy.-Calle 69B'!D836</f>
        <v>1500</v>
      </c>
      <c r="C162" s="39" t="str">
        <f>'AFORO-Boy.-Calle 69B'!F836</f>
        <v>9(4)</v>
      </c>
      <c r="D162" s="39">
        <f>'AFORO-Boy.-Calle 69B'!G836</f>
        <v>10</v>
      </c>
      <c r="E162" s="39">
        <f>'AFORO-Boy.-Calle 69B'!H836</f>
        <v>0</v>
      </c>
      <c r="F162" s="39">
        <f>'AFORO-Boy.-Calle 69B'!I836</f>
        <v>2</v>
      </c>
      <c r="G162" s="39">
        <f>'AFORO-Boy.-Calle 69B'!J836</f>
        <v>3</v>
      </c>
    </row>
    <row r="163" spans="1:7" x14ac:dyDescent="0.25">
      <c r="A163" s="32">
        <f>'AFORO-Boy.-Calle 69B'!C837</f>
        <v>1500</v>
      </c>
      <c r="B163" s="32">
        <f>'AFORO-Boy.-Calle 69B'!D837</f>
        <v>1515</v>
      </c>
      <c r="C163" s="39" t="str">
        <f>'AFORO-Boy.-Calle 69B'!F837</f>
        <v>9(4)</v>
      </c>
      <c r="D163" s="39">
        <f>'AFORO-Boy.-Calle 69B'!G837</f>
        <v>9</v>
      </c>
      <c r="E163" s="39">
        <f>'AFORO-Boy.-Calle 69B'!H837</f>
        <v>0</v>
      </c>
      <c r="F163" s="39">
        <f>'AFORO-Boy.-Calle 69B'!I837</f>
        <v>2</v>
      </c>
      <c r="G163" s="39">
        <f>'AFORO-Boy.-Calle 69B'!J837</f>
        <v>3</v>
      </c>
    </row>
    <row r="164" spans="1:7" x14ac:dyDescent="0.25">
      <c r="A164" s="32">
        <f>'AFORO-Boy.-Calle 69B'!C838</f>
        <v>1515</v>
      </c>
      <c r="B164" s="32">
        <f>'AFORO-Boy.-Calle 69B'!D838</f>
        <v>1530</v>
      </c>
      <c r="C164" s="39" t="str">
        <f>'AFORO-Boy.-Calle 69B'!F838</f>
        <v>9(4)</v>
      </c>
      <c r="D164" s="39">
        <f>'AFORO-Boy.-Calle 69B'!G838</f>
        <v>12</v>
      </c>
      <c r="E164" s="39">
        <f>'AFORO-Boy.-Calle 69B'!H838</f>
        <v>0</v>
      </c>
      <c r="F164" s="39">
        <f>'AFORO-Boy.-Calle 69B'!I838</f>
        <v>5</v>
      </c>
      <c r="G164" s="39">
        <f>'AFORO-Boy.-Calle 69B'!J838</f>
        <v>1</v>
      </c>
    </row>
    <row r="165" spans="1:7" x14ac:dyDescent="0.25">
      <c r="A165" s="32">
        <f>'AFORO-Boy.-Calle 69B'!C839</f>
        <v>1530</v>
      </c>
      <c r="B165" s="32">
        <f>'AFORO-Boy.-Calle 69B'!D839</f>
        <v>1545</v>
      </c>
      <c r="C165" s="39" t="str">
        <f>'AFORO-Boy.-Calle 69B'!F839</f>
        <v>9(4)</v>
      </c>
      <c r="D165" s="39">
        <f>'AFORO-Boy.-Calle 69B'!G839</f>
        <v>20</v>
      </c>
      <c r="E165" s="39">
        <f>'AFORO-Boy.-Calle 69B'!H839</f>
        <v>0</v>
      </c>
      <c r="F165" s="39">
        <f>'AFORO-Boy.-Calle 69B'!I839</f>
        <v>2</v>
      </c>
      <c r="G165" s="39">
        <f>'AFORO-Boy.-Calle 69B'!J839</f>
        <v>3</v>
      </c>
    </row>
    <row r="166" spans="1:7" x14ac:dyDescent="0.25">
      <c r="A166" s="32">
        <f>'AFORO-Boy.-Calle 69B'!C840</f>
        <v>1545</v>
      </c>
      <c r="B166" s="32">
        <f>'AFORO-Boy.-Calle 69B'!D840</f>
        <v>1600</v>
      </c>
      <c r="C166" s="39" t="str">
        <f>'AFORO-Boy.-Calle 69B'!F840</f>
        <v>9(4)</v>
      </c>
      <c r="D166" s="39">
        <f>'AFORO-Boy.-Calle 69B'!G840</f>
        <v>7</v>
      </c>
      <c r="E166" s="39">
        <f>'AFORO-Boy.-Calle 69B'!H840</f>
        <v>0</v>
      </c>
      <c r="F166" s="39">
        <f>'AFORO-Boy.-Calle 69B'!I840</f>
        <v>2</v>
      </c>
      <c r="G166" s="39">
        <f>'AFORO-Boy.-Calle 69B'!J840</f>
        <v>1</v>
      </c>
    </row>
    <row r="167" spans="1:7" x14ac:dyDescent="0.25">
      <c r="A167" s="32">
        <f>'AFORO-Boy.-Calle 69B'!C841</f>
        <v>1600</v>
      </c>
      <c r="B167" s="32">
        <f>'AFORO-Boy.-Calle 69B'!D841</f>
        <v>1615</v>
      </c>
      <c r="C167" s="39" t="str">
        <f>'AFORO-Boy.-Calle 69B'!F841</f>
        <v>9(4)</v>
      </c>
      <c r="D167" s="39">
        <f>'AFORO-Boy.-Calle 69B'!G841</f>
        <v>8</v>
      </c>
      <c r="E167" s="39">
        <f>'AFORO-Boy.-Calle 69B'!H841</f>
        <v>0</v>
      </c>
      <c r="F167" s="39">
        <f>'AFORO-Boy.-Calle 69B'!I841</f>
        <v>8</v>
      </c>
      <c r="G167" s="39">
        <f>'AFORO-Boy.-Calle 69B'!J841</f>
        <v>6</v>
      </c>
    </row>
    <row r="168" spans="1:7" x14ac:dyDescent="0.25">
      <c r="A168" s="32">
        <f>'AFORO-Boy.-Calle 69B'!C842</f>
        <v>1615</v>
      </c>
      <c r="B168" s="32">
        <f>'AFORO-Boy.-Calle 69B'!D842</f>
        <v>1630</v>
      </c>
      <c r="C168" s="39" t="str">
        <f>'AFORO-Boy.-Calle 69B'!F842</f>
        <v>9(4)</v>
      </c>
      <c r="D168" s="39">
        <f>'AFORO-Boy.-Calle 69B'!G842</f>
        <v>16</v>
      </c>
      <c r="E168" s="39">
        <f>'AFORO-Boy.-Calle 69B'!H842</f>
        <v>0</v>
      </c>
      <c r="F168" s="39">
        <f>'AFORO-Boy.-Calle 69B'!I842</f>
        <v>6</v>
      </c>
      <c r="G168" s="39">
        <f>'AFORO-Boy.-Calle 69B'!J842</f>
        <v>4</v>
      </c>
    </row>
    <row r="169" spans="1:7" x14ac:dyDescent="0.25">
      <c r="A169" s="32">
        <f>'AFORO-Boy.-Calle 69B'!C843</f>
        <v>1630</v>
      </c>
      <c r="B169" s="32">
        <f>'AFORO-Boy.-Calle 69B'!D843</f>
        <v>1645</v>
      </c>
      <c r="C169" s="39" t="str">
        <f>'AFORO-Boy.-Calle 69B'!F843</f>
        <v>9(4)</v>
      </c>
      <c r="D169" s="39">
        <f>'AFORO-Boy.-Calle 69B'!G843</f>
        <v>11</v>
      </c>
      <c r="E169" s="39">
        <f>'AFORO-Boy.-Calle 69B'!H843</f>
        <v>0</v>
      </c>
      <c r="F169" s="39">
        <f>'AFORO-Boy.-Calle 69B'!I843</f>
        <v>2</v>
      </c>
      <c r="G169" s="39">
        <f>'AFORO-Boy.-Calle 69B'!J843</f>
        <v>3</v>
      </c>
    </row>
    <row r="170" spans="1:7" x14ac:dyDescent="0.25">
      <c r="A170" s="32">
        <f>'AFORO-Boy.-Calle 69B'!C844</f>
        <v>1645</v>
      </c>
      <c r="B170" s="32">
        <f>'AFORO-Boy.-Calle 69B'!D844</f>
        <v>1700</v>
      </c>
      <c r="C170" s="39" t="str">
        <f>'AFORO-Boy.-Calle 69B'!F844</f>
        <v>9(4)</v>
      </c>
      <c r="D170" s="39">
        <f>'AFORO-Boy.-Calle 69B'!G844</f>
        <v>13</v>
      </c>
      <c r="E170" s="39">
        <f>'AFORO-Boy.-Calle 69B'!H844</f>
        <v>0</v>
      </c>
      <c r="F170" s="39">
        <f>'AFORO-Boy.-Calle 69B'!I844</f>
        <v>1</v>
      </c>
      <c r="G170" s="39">
        <f>'AFORO-Boy.-Calle 69B'!J844</f>
        <v>4</v>
      </c>
    </row>
    <row r="171" spans="1:7" x14ac:dyDescent="0.25">
      <c r="A171" s="32">
        <f>'AFORO-Boy.-Calle 69B'!C845</f>
        <v>1700</v>
      </c>
      <c r="B171" s="32">
        <f>'AFORO-Boy.-Calle 69B'!D845</f>
        <v>1715</v>
      </c>
      <c r="C171" s="39" t="str">
        <f>'AFORO-Boy.-Calle 69B'!F845</f>
        <v>9(4)</v>
      </c>
      <c r="D171" s="39">
        <f>'AFORO-Boy.-Calle 69B'!G845</f>
        <v>7</v>
      </c>
      <c r="E171" s="39">
        <f>'AFORO-Boy.-Calle 69B'!H845</f>
        <v>0</v>
      </c>
      <c r="F171" s="39">
        <f>'AFORO-Boy.-Calle 69B'!I845</f>
        <v>4</v>
      </c>
      <c r="G171" s="39">
        <f>'AFORO-Boy.-Calle 69B'!J845</f>
        <v>2</v>
      </c>
    </row>
    <row r="172" spans="1:7" x14ac:dyDescent="0.25">
      <c r="A172" s="32">
        <f>'AFORO-Boy.-Calle 69B'!C846</f>
        <v>1715</v>
      </c>
      <c r="B172" s="32">
        <f>'AFORO-Boy.-Calle 69B'!D846</f>
        <v>1730</v>
      </c>
      <c r="C172" s="39" t="str">
        <f>'AFORO-Boy.-Calle 69B'!F846</f>
        <v>9(4)</v>
      </c>
      <c r="D172" s="39">
        <f>'AFORO-Boy.-Calle 69B'!G846</f>
        <v>14</v>
      </c>
      <c r="E172" s="39">
        <f>'AFORO-Boy.-Calle 69B'!H846</f>
        <v>0</v>
      </c>
      <c r="F172" s="39">
        <f>'AFORO-Boy.-Calle 69B'!I846</f>
        <v>1</v>
      </c>
      <c r="G172" s="39">
        <f>'AFORO-Boy.-Calle 69B'!J846</f>
        <v>2</v>
      </c>
    </row>
    <row r="173" spans="1:7" x14ac:dyDescent="0.25">
      <c r="A173" s="32">
        <f>'AFORO-Boy.-Calle 69B'!C847</f>
        <v>1730</v>
      </c>
      <c r="B173" s="32">
        <f>'AFORO-Boy.-Calle 69B'!D847</f>
        <v>1745</v>
      </c>
      <c r="C173" s="39" t="str">
        <f>'AFORO-Boy.-Calle 69B'!F847</f>
        <v>9(4)</v>
      </c>
      <c r="D173" s="39">
        <f>'AFORO-Boy.-Calle 69B'!G847</f>
        <v>11</v>
      </c>
      <c r="E173" s="39">
        <f>'AFORO-Boy.-Calle 69B'!H847</f>
        <v>0</v>
      </c>
      <c r="F173" s="39">
        <f>'AFORO-Boy.-Calle 69B'!I847</f>
        <v>1</v>
      </c>
      <c r="G173" s="39">
        <f>'AFORO-Boy.-Calle 69B'!J847</f>
        <v>2</v>
      </c>
    </row>
    <row r="174" spans="1:7" x14ac:dyDescent="0.25">
      <c r="A174" s="32">
        <f>'AFORO-Boy.-Calle 69B'!C848</f>
        <v>1745</v>
      </c>
      <c r="B174" s="32">
        <f>'AFORO-Boy.-Calle 69B'!D848</f>
        <v>1800</v>
      </c>
      <c r="C174" s="39" t="str">
        <f>'AFORO-Boy.-Calle 69B'!F848</f>
        <v>9(4)</v>
      </c>
      <c r="D174" s="39">
        <f>'AFORO-Boy.-Calle 69B'!G848</f>
        <v>11</v>
      </c>
      <c r="E174" s="39">
        <f>'AFORO-Boy.-Calle 69B'!H848</f>
        <v>2</v>
      </c>
      <c r="F174" s="39">
        <f>'AFORO-Boy.-Calle 69B'!I848</f>
        <v>1</v>
      </c>
      <c r="G174" s="39">
        <f>'AFORO-Boy.-Calle 69B'!J848</f>
        <v>1</v>
      </c>
    </row>
    <row r="175" spans="1:7" x14ac:dyDescent="0.25">
      <c r="A175" s="32">
        <f>'AFORO-Boy.-Calle 69B'!C849</f>
        <v>1800</v>
      </c>
      <c r="B175" s="32">
        <f>'AFORO-Boy.-Calle 69B'!D849</f>
        <v>1815</v>
      </c>
      <c r="C175" s="39" t="str">
        <f>'AFORO-Boy.-Calle 69B'!F849</f>
        <v>9(4)</v>
      </c>
      <c r="D175" s="39">
        <f>'AFORO-Boy.-Calle 69B'!G849</f>
        <v>8</v>
      </c>
      <c r="E175" s="39">
        <f>'AFORO-Boy.-Calle 69B'!H849</f>
        <v>0</v>
      </c>
      <c r="F175" s="39">
        <f>'AFORO-Boy.-Calle 69B'!I849</f>
        <v>2</v>
      </c>
      <c r="G175" s="39">
        <f>'AFORO-Boy.-Calle 69B'!J849</f>
        <v>1</v>
      </c>
    </row>
    <row r="176" spans="1:7" x14ac:dyDescent="0.25">
      <c r="A176" s="32">
        <f>'AFORO-Boy.-Calle 69B'!C850</f>
        <v>1815</v>
      </c>
      <c r="B176" s="32">
        <f>'AFORO-Boy.-Calle 69B'!D850</f>
        <v>1830</v>
      </c>
      <c r="C176" s="39" t="str">
        <f>'AFORO-Boy.-Calle 69B'!F850</f>
        <v>9(4)</v>
      </c>
      <c r="D176" s="39">
        <f>'AFORO-Boy.-Calle 69B'!G850</f>
        <v>8</v>
      </c>
      <c r="E176" s="39">
        <f>'AFORO-Boy.-Calle 69B'!H850</f>
        <v>0</v>
      </c>
      <c r="F176" s="39">
        <f>'AFORO-Boy.-Calle 69B'!I850</f>
        <v>1</v>
      </c>
      <c r="G176" s="39">
        <f>'AFORO-Boy.-Calle 69B'!J850</f>
        <v>3</v>
      </c>
    </row>
    <row r="177" spans="1:7" x14ac:dyDescent="0.25">
      <c r="A177" s="32">
        <f>'AFORO-Boy.-Calle 69B'!C851</f>
        <v>1830</v>
      </c>
      <c r="B177" s="32">
        <f>'AFORO-Boy.-Calle 69B'!D851</f>
        <v>1845</v>
      </c>
      <c r="C177" s="39" t="str">
        <f>'AFORO-Boy.-Calle 69B'!F851</f>
        <v>9(4)</v>
      </c>
      <c r="D177" s="39">
        <f>'AFORO-Boy.-Calle 69B'!G851</f>
        <v>8</v>
      </c>
      <c r="E177" s="39">
        <f>'AFORO-Boy.-Calle 69B'!H851</f>
        <v>0</v>
      </c>
      <c r="F177" s="39">
        <f>'AFORO-Boy.-Calle 69B'!I851</f>
        <v>1</v>
      </c>
      <c r="G177" s="39">
        <f>'AFORO-Boy.-Calle 69B'!J851</f>
        <v>2</v>
      </c>
    </row>
    <row r="178" spans="1:7" x14ac:dyDescent="0.25">
      <c r="A178" s="32">
        <f>'AFORO-Boy.-Calle 69B'!C852</f>
        <v>1845</v>
      </c>
      <c r="B178" s="32">
        <f>'AFORO-Boy.-Calle 69B'!D852</f>
        <v>1900</v>
      </c>
      <c r="C178" s="39" t="str">
        <f>'AFORO-Boy.-Calle 69B'!F852</f>
        <v>9(4)</v>
      </c>
      <c r="D178" s="39">
        <f>'AFORO-Boy.-Calle 69B'!G852</f>
        <v>5</v>
      </c>
      <c r="E178" s="39">
        <f>'AFORO-Boy.-Calle 69B'!H852</f>
        <v>0</v>
      </c>
      <c r="F178" s="39">
        <f>'AFORO-Boy.-Calle 69B'!I852</f>
        <v>1</v>
      </c>
      <c r="G178" s="39">
        <f>'AFORO-Boy.-Calle 69B'!J852</f>
        <v>1</v>
      </c>
    </row>
    <row r="179" spans="1:7" x14ac:dyDescent="0.25">
      <c r="A179" s="32">
        <f>'AFORO-Boy.-Calle 69B'!C853</f>
        <v>1900</v>
      </c>
      <c r="B179" s="32">
        <f>'AFORO-Boy.-Calle 69B'!D853</f>
        <v>1915</v>
      </c>
      <c r="C179" s="39" t="str">
        <f>'AFORO-Boy.-Calle 69B'!F853</f>
        <v>9(4)</v>
      </c>
      <c r="D179" s="39">
        <f>'AFORO-Boy.-Calle 69B'!G853</f>
        <v>10</v>
      </c>
      <c r="E179" s="39">
        <f>'AFORO-Boy.-Calle 69B'!H853</f>
        <v>0</v>
      </c>
      <c r="F179" s="39">
        <f>'AFORO-Boy.-Calle 69B'!I853</f>
        <v>0</v>
      </c>
      <c r="G179" s="39">
        <f>'AFORO-Boy.-Calle 69B'!J853</f>
        <v>2</v>
      </c>
    </row>
    <row r="180" spans="1:7" x14ac:dyDescent="0.25">
      <c r="A180" s="32">
        <f>'AFORO-Boy.-Calle 69B'!C854</f>
        <v>1915</v>
      </c>
      <c r="B180" s="32">
        <f>'AFORO-Boy.-Calle 69B'!D854</f>
        <v>1930</v>
      </c>
      <c r="C180" s="39" t="str">
        <f>'AFORO-Boy.-Calle 69B'!F854</f>
        <v>9(4)</v>
      </c>
      <c r="D180" s="39">
        <f>'AFORO-Boy.-Calle 69B'!G854</f>
        <v>2</v>
      </c>
      <c r="E180" s="39">
        <f>'AFORO-Boy.-Calle 69B'!H854</f>
        <v>0</v>
      </c>
      <c r="F180" s="39">
        <f>'AFORO-Boy.-Calle 69B'!I854</f>
        <v>0</v>
      </c>
      <c r="G180" s="39">
        <f>'AFORO-Boy.-Calle 69B'!J854</f>
        <v>4</v>
      </c>
    </row>
    <row r="181" spans="1:7" x14ac:dyDescent="0.25">
      <c r="A181" s="32">
        <f>'AFORO-Boy.-Calle 69B'!C855</f>
        <v>1930</v>
      </c>
      <c r="B181" s="32">
        <f>'AFORO-Boy.-Calle 69B'!D855</f>
        <v>1945</v>
      </c>
      <c r="C181" s="39" t="str">
        <f>'AFORO-Boy.-Calle 69B'!F855</f>
        <v>9(4)</v>
      </c>
      <c r="D181" s="39">
        <f>'AFORO-Boy.-Calle 69B'!G855</f>
        <v>6</v>
      </c>
      <c r="E181" s="39">
        <f>'AFORO-Boy.-Calle 69B'!H855</f>
        <v>1</v>
      </c>
      <c r="F181" s="39">
        <f>'AFORO-Boy.-Calle 69B'!I855</f>
        <v>1</v>
      </c>
      <c r="G181" s="39">
        <f>'AFORO-Boy.-Calle 69B'!J855</f>
        <v>1</v>
      </c>
    </row>
    <row r="182" spans="1:7" x14ac:dyDescent="0.25">
      <c r="A182" s="32">
        <f>'AFORO-Boy.-Calle 69B'!C856</f>
        <v>1945</v>
      </c>
      <c r="B182" s="32">
        <f>'AFORO-Boy.-Calle 69B'!D856</f>
        <v>2000</v>
      </c>
      <c r="C182" s="39" t="str">
        <f>'AFORO-Boy.-Calle 69B'!F856</f>
        <v>9(4)</v>
      </c>
      <c r="D182" s="39">
        <f>'AFORO-Boy.-Calle 69B'!G856</f>
        <v>13</v>
      </c>
      <c r="E182" s="39">
        <f>'AFORO-Boy.-Calle 69B'!H856</f>
        <v>0</v>
      </c>
      <c r="F182" s="39">
        <f>'AFORO-Boy.-Calle 69B'!I856</f>
        <v>0</v>
      </c>
      <c r="G182" s="39">
        <f>'AFORO-Boy.-Calle 69B'!J856</f>
        <v>1</v>
      </c>
    </row>
    <row r="183" spans="1:7" x14ac:dyDescent="0.25">
      <c r="A183" s="32">
        <f>'AFORO-Boy.-Calle 69B'!C1037</f>
        <v>500</v>
      </c>
      <c r="B183" s="32">
        <f>'AFORO-Boy.-Calle 69B'!D1037</f>
        <v>515</v>
      </c>
      <c r="C183" s="39" t="str">
        <f>'AFORO-Boy.-Calle 69B'!F1037</f>
        <v>10(4)</v>
      </c>
      <c r="D183" s="39">
        <f>'AFORO-Boy.-Calle 69B'!G1037</f>
        <v>0</v>
      </c>
      <c r="E183" s="39">
        <f>'AFORO-Boy.-Calle 69B'!H1037</f>
        <v>0</v>
      </c>
      <c r="F183" s="39">
        <f>'AFORO-Boy.-Calle 69B'!I1037</f>
        <v>0</v>
      </c>
      <c r="G183" s="39">
        <f>'AFORO-Boy.-Calle 69B'!J1037</f>
        <v>0</v>
      </c>
    </row>
    <row r="184" spans="1:7" x14ac:dyDescent="0.25">
      <c r="A184" s="32">
        <f>'AFORO-Boy.-Calle 69B'!C1038</f>
        <v>515</v>
      </c>
      <c r="B184" s="32">
        <f>'AFORO-Boy.-Calle 69B'!D1038</f>
        <v>530</v>
      </c>
      <c r="C184" s="39" t="str">
        <f>'AFORO-Boy.-Calle 69B'!F1038</f>
        <v>10(4)</v>
      </c>
      <c r="D184" s="39">
        <f>'AFORO-Boy.-Calle 69B'!G1038</f>
        <v>0</v>
      </c>
      <c r="E184" s="39">
        <f>'AFORO-Boy.-Calle 69B'!H1038</f>
        <v>0</v>
      </c>
      <c r="F184" s="39">
        <f>'AFORO-Boy.-Calle 69B'!I1038</f>
        <v>0</v>
      </c>
      <c r="G184" s="39">
        <f>'AFORO-Boy.-Calle 69B'!J1038</f>
        <v>0</v>
      </c>
    </row>
    <row r="185" spans="1:7" x14ac:dyDescent="0.25">
      <c r="A185" s="32">
        <f>'AFORO-Boy.-Calle 69B'!C1039</f>
        <v>530</v>
      </c>
      <c r="B185" s="32">
        <f>'AFORO-Boy.-Calle 69B'!D1039</f>
        <v>545</v>
      </c>
      <c r="C185" s="39" t="str">
        <f>'AFORO-Boy.-Calle 69B'!F1039</f>
        <v>10(4)</v>
      </c>
      <c r="D185" s="39">
        <f>'AFORO-Boy.-Calle 69B'!G1039</f>
        <v>0</v>
      </c>
      <c r="E185" s="39">
        <f>'AFORO-Boy.-Calle 69B'!H1039</f>
        <v>0</v>
      </c>
      <c r="F185" s="39">
        <f>'AFORO-Boy.-Calle 69B'!I1039</f>
        <v>0</v>
      </c>
      <c r="G185" s="39">
        <f>'AFORO-Boy.-Calle 69B'!J1039</f>
        <v>0</v>
      </c>
    </row>
    <row r="186" spans="1:7" x14ac:dyDescent="0.25">
      <c r="A186" s="32">
        <f>'AFORO-Boy.-Calle 69B'!C1040</f>
        <v>545</v>
      </c>
      <c r="B186" s="32">
        <f>'AFORO-Boy.-Calle 69B'!D1040</f>
        <v>600</v>
      </c>
      <c r="C186" s="39" t="str">
        <f>'AFORO-Boy.-Calle 69B'!F1040</f>
        <v>10(4)</v>
      </c>
      <c r="D186" s="39">
        <f>'AFORO-Boy.-Calle 69B'!G1040</f>
        <v>0</v>
      </c>
      <c r="E186" s="39">
        <f>'AFORO-Boy.-Calle 69B'!H1040</f>
        <v>0</v>
      </c>
      <c r="F186" s="39">
        <f>'AFORO-Boy.-Calle 69B'!I1040</f>
        <v>0</v>
      </c>
      <c r="G186" s="39">
        <f>'AFORO-Boy.-Calle 69B'!J1040</f>
        <v>0</v>
      </c>
    </row>
    <row r="187" spans="1:7" x14ac:dyDescent="0.25">
      <c r="A187" s="32">
        <f>'AFORO-Boy.-Calle 69B'!C1041</f>
        <v>600</v>
      </c>
      <c r="B187" s="32">
        <f>'AFORO-Boy.-Calle 69B'!D1041</f>
        <v>615</v>
      </c>
      <c r="C187" s="39" t="str">
        <f>'AFORO-Boy.-Calle 69B'!F1041</f>
        <v>10(4)</v>
      </c>
      <c r="D187" s="39">
        <f>'AFORO-Boy.-Calle 69B'!G1041</f>
        <v>0</v>
      </c>
      <c r="E187" s="39">
        <f>'AFORO-Boy.-Calle 69B'!H1041</f>
        <v>0</v>
      </c>
      <c r="F187" s="39">
        <f>'AFORO-Boy.-Calle 69B'!I1041</f>
        <v>0</v>
      </c>
      <c r="G187" s="39">
        <f>'AFORO-Boy.-Calle 69B'!J1041</f>
        <v>0</v>
      </c>
    </row>
    <row r="188" spans="1:7" x14ac:dyDescent="0.25">
      <c r="A188" s="32">
        <f>'AFORO-Boy.-Calle 69B'!C1042</f>
        <v>615</v>
      </c>
      <c r="B188" s="32">
        <f>'AFORO-Boy.-Calle 69B'!D1042</f>
        <v>630</v>
      </c>
      <c r="C188" s="39" t="str">
        <f>'AFORO-Boy.-Calle 69B'!F1042</f>
        <v>10(4)</v>
      </c>
      <c r="D188" s="39">
        <f>'AFORO-Boy.-Calle 69B'!G1042</f>
        <v>0</v>
      </c>
      <c r="E188" s="39">
        <f>'AFORO-Boy.-Calle 69B'!H1042</f>
        <v>0</v>
      </c>
      <c r="F188" s="39">
        <f>'AFORO-Boy.-Calle 69B'!I1042</f>
        <v>0</v>
      </c>
      <c r="G188" s="39">
        <f>'AFORO-Boy.-Calle 69B'!J1042</f>
        <v>0</v>
      </c>
    </row>
    <row r="189" spans="1:7" x14ac:dyDescent="0.25">
      <c r="A189" s="32">
        <f>'AFORO-Boy.-Calle 69B'!C1043</f>
        <v>630</v>
      </c>
      <c r="B189" s="32">
        <f>'AFORO-Boy.-Calle 69B'!D1043</f>
        <v>645</v>
      </c>
      <c r="C189" s="39" t="str">
        <f>'AFORO-Boy.-Calle 69B'!F1043</f>
        <v>10(4)</v>
      </c>
      <c r="D189" s="39">
        <f>'AFORO-Boy.-Calle 69B'!G1043</f>
        <v>0</v>
      </c>
      <c r="E189" s="39">
        <f>'AFORO-Boy.-Calle 69B'!H1043</f>
        <v>0</v>
      </c>
      <c r="F189" s="39">
        <f>'AFORO-Boy.-Calle 69B'!I1043</f>
        <v>0</v>
      </c>
      <c r="G189" s="39">
        <f>'AFORO-Boy.-Calle 69B'!J1043</f>
        <v>0</v>
      </c>
    </row>
    <row r="190" spans="1:7" x14ac:dyDescent="0.25">
      <c r="A190" s="32">
        <f>'AFORO-Boy.-Calle 69B'!C1044</f>
        <v>645</v>
      </c>
      <c r="B190" s="32">
        <f>'AFORO-Boy.-Calle 69B'!D1044</f>
        <v>700</v>
      </c>
      <c r="C190" s="39" t="str">
        <f>'AFORO-Boy.-Calle 69B'!F1044</f>
        <v>10(4)</v>
      </c>
      <c r="D190" s="39">
        <f>'AFORO-Boy.-Calle 69B'!G1044</f>
        <v>0</v>
      </c>
      <c r="E190" s="39">
        <f>'AFORO-Boy.-Calle 69B'!H1044</f>
        <v>0</v>
      </c>
      <c r="F190" s="39">
        <f>'AFORO-Boy.-Calle 69B'!I1044</f>
        <v>0</v>
      </c>
      <c r="G190" s="39">
        <f>'AFORO-Boy.-Calle 69B'!J1044</f>
        <v>0</v>
      </c>
    </row>
    <row r="191" spans="1:7" x14ac:dyDescent="0.25">
      <c r="A191" s="32">
        <f>'AFORO-Boy.-Calle 69B'!C1045</f>
        <v>700</v>
      </c>
      <c r="B191" s="32">
        <f>'AFORO-Boy.-Calle 69B'!D1045</f>
        <v>715</v>
      </c>
      <c r="C191" s="39" t="str">
        <f>'AFORO-Boy.-Calle 69B'!F1045</f>
        <v>10(4)</v>
      </c>
      <c r="D191" s="39">
        <f>'AFORO-Boy.-Calle 69B'!G1045</f>
        <v>0</v>
      </c>
      <c r="E191" s="39">
        <f>'AFORO-Boy.-Calle 69B'!H1045</f>
        <v>0</v>
      </c>
      <c r="F191" s="39">
        <f>'AFORO-Boy.-Calle 69B'!I1045</f>
        <v>0</v>
      </c>
      <c r="G191" s="39">
        <f>'AFORO-Boy.-Calle 69B'!J1045</f>
        <v>0</v>
      </c>
    </row>
    <row r="192" spans="1:7" x14ac:dyDescent="0.25">
      <c r="A192" s="32">
        <f>'AFORO-Boy.-Calle 69B'!C1046</f>
        <v>715</v>
      </c>
      <c r="B192" s="32">
        <f>'AFORO-Boy.-Calle 69B'!D1046</f>
        <v>730</v>
      </c>
      <c r="C192" s="39" t="str">
        <f>'AFORO-Boy.-Calle 69B'!F1046</f>
        <v>10(4)</v>
      </c>
      <c r="D192" s="39">
        <f>'AFORO-Boy.-Calle 69B'!G1046</f>
        <v>0</v>
      </c>
      <c r="E192" s="39">
        <f>'AFORO-Boy.-Calle 69B'!H1046</f>
        <v>0</v>
      </c>
      <c r="F192" s="39">
        <f>'AFORO-Boy.-Calle 69B'!I1046</f>
        <v>0</v>
      </c>
      <c r="G192" s="39">
        <f>'AFORO-Boy.-Calle 69B'!J1046</f>
        <v>0</v>
      </c>
    </row>
    <row r="193" spans="1:7" x14ac:dyDescent="0.25">
      <c r="A193" s="32">
        <f>'AFORO-Boy.-Calle 69B'!C1047</f>
        <v>730</v>
      </c>
      <c r="B193" s="32">
        <f>'AFORO-Boy.-Calle 69B'!D1047</f>
        <v>745</v>
      </c>
      <c r="C193" s="39" t="str">
        <f>'AFORO-Boy.-Calle 69B'!F1047</f>
        <v>10(4)</v>
      </c>
      <c r="D193" s="39">
        <f>'AFORO-Boy.-Calle 69B'!G1047</f>
        <v>0</v>
      </c>
      <c r="E193" s="39">
        <f>'AFORO-Boy.-Calle 69B'!H1047</f>
        <v>0</v>
      </c>
      <c r="F193" s="39">
        <f>'AFORO-Boy.-Calle 69B'!I1047</f>
        <v>0</v>
      </c>
      <c r="G193" s="39">
        <f>'AFORO-Boy.-Calle 69B'!J1047</f>
        <v>0</v>
      </c>
    </row>
    <row r="194" spans="1:7" x14ac:dyDescent="0.25">
      <c r="A194" s="32">
        <f>'AFORO-Boy.-Calle 69B'!C1048</f>
        <v>745</v>
      </c>
      <c r="B194" s="32">
        <f>'AFORO-Boy.-Calle 69B'!D1048</f>
        <v>800</v>
      </c>
      <c r="C194" s="39" t="str">
        <f>'AFORO-Boy.-Calle 69B'!F1048</f>
        <v>10(4)</v>
      </c>
      <c r="D194" s="39">
        <f>'AFORO-Boy.-Calle 69B'!G1048</f>
        <v>0</v>
      </c>
      <c r="E194" s="39">
        <f>'AFORO-Boy.-Calle 69B'!H1048</f>
        <v>0</v>
      </c>
      <c r="F194" s="39">
        <f>'AFORO-Boy.-Calle 69B'!I1048</f>
        <v>0</v>
      </c>
      <c r="G194" s="39">
        <f>'AFORO-Boy.-Calle 69B'!J1048</f>
        <v>0</v>
      </c>
    </row>
    <row r="195" spans="1:7" x14ac:dyDescent="0.25">
      <c r="A195" s="32">
        <f>'AFORO-Boy.-Calle 69B'!C1049</f>
        <v>800</v>
      </c>
      <c r="B195" s="32">
        <f>'AFORO-Boy.-Calle 69B'!D1049</f>
        <v>815</v>
      </c>
      <c r="C195" s="39" t="str">
        <f>'AFORO-Boy.-Calle 69B'!F1049</f>
        <v>10(4)</v>
      </c>
      <c r="D195" s="39">
        <f>'AFORO-Boy.-Calle 69B'!G1049</f>
        <v>0</v>
      </c>
      <c r="E195" s="39">
        <f>'AFORO-Boy.-Calle 69B'!H1049</f>
        <v>0</v>
      </c>
      <c r="F195" s="39">
        <f>'AFORO-Boy.-Calle 69B'!I1049</f>
        <v>0</v>
      </c>
      <c r="G195" s="39">
        <f>'AFORO-Boy.-Calle 69B'!J1049</f>
        <v>0</v>
      </c>
    </row>
    <row r="196" spans="1:7" x14ac:dyDescent="0.25">
      <c r="A196" s="32">
        <f>'AFORO-Boy.-Calle 69B'!C1050</f>
        <v>815</v>
      </c>
      <c r="B196" s="32">
        <f>'AFORO-Boy.-Calle 69B'!D1050</f>
        <v>830</v>
      </c>
      <c r="C196" s="39" t="str">
        <f>'AFORO-Boy.-Calle 69B'!F1050</f>
        <v>10(4)</v>
      </c>
      <c r="D196" s="39">
        <f>'AFORO-Boy.-Calle 69B'!G1050</f>
        <v>0</v>
      </c>
      <c r="E196" s="39">
        <f>'AFORO-Boy.-Calle 69B'!H1050</f>
        <v>0</v>
      </c>
      <c r="F196" s="39">
        <f>'AFORO-Boy.-Calle 69B'!I1050</f>
        <v>0</v>
      </c>
      <c r="G196" s="39">
        <f>'AFORO-Boy.-Calle 69B'!J1050</f>
        <v>0</v>
      </c>
    </row>
    <row r="197" spans="1:7" x14ac:dyDescent="0.25">
      <c r="A197" s="32">
        <f>'AFORO-Boy.-Calle 69B'!C1051</f>
        <v>830</v>
      </c>
      <c r="B197" s="32">
        <f>'AFORO-Boy.-Calle 69B'!D1051</f>
        <v>845</v>
      </c>
      <c r="C197" s="39" t="str">
        <f>'AFORO-Boy.-Calle 69B'!F1051</f>
        <v>10(4)</v>
      </c>
      <c r="D197" s="39">
        <f>'AFORO-Boy.-Calle 69B'!G1051</f>
        <v>0</v>
      </c>
      <c r="E197" s="39">
        <f>'AFORO-Boy.-Calle 69B'!H1051</f>
        <v>0</v>
      </c>
      <c r="F197" s="39">
        <f>'AFORO-Boy.-Calle 69B'!I1051</f>
        <v>0</v>
      </c>
      <c r="G197" s="39">
        <f>'AFORO-Boy.-Calle 69B'!J1051</f>
        <v>0</v>
      </c>
    </row>
    <row r="198" spans="1:7" x14ac:dyDescent="0.25">
      <c r="A198" s="32">
        <f>'AFORO-Boy.-Calle 69B'!C1052</f>
        <v>845</v>
      </c>
      <c r="B198" s="32">
        <f>'AFORO-Boy.-Calle 69B'!D1052</f>
        <v>900</v>
      </c>
      <c r="C198" s="39" t="str">
        <f>'AFORO-Boy.-Calle 69B'!F1052</f>
        <v>10(4)</v>
      </c>
      <c r="D198" s="39">
        <f>'AFORO-Boy.-Calle 69B'!G1052</f>
        <v>0</v>
      </c>
      <c r="E198" s="39">
        <f>'AFORO-Boy.-Calle 69B'!H1052</f>
        <v>0</v>
      </c>
      <c r="F198" s="39">
        <f>'AFORO-Boy.-Calle 69B'!I1052</f>
        <v>0</v>
      </c>
      <c r="G198" s="39">
        <f>'AFORO-Boy.-Calle 69B'!J1052</f>
        <v>0</v>
      </c>
    </row>
    <row r="199" spans="1:7" x14ac:dyDescent="0.25">
      <c r="A199" s="32">
        <f>'AFORO-Boy.-Calle 69B'!C1053</f>
        <v>900</v>
      </c>
      <c r="B199" s="32">
        <f>'AFORO-Boy.-Calle 69B'!D1053</f>
        <v>915</v>
      </c>
      <c r="C199" s="39" t="str">
        <f>'AFORO-Boy.-Calle 69B'!F1053</f>
        <v>10(4)</v>
      </c>
      <c r="D199" s="39">
        <f>'AFORO-Boy.-Calle 69B'!G1053</f>
        <v>0</v>
      </c>
      <c r="E199" s="39">
        <f>'AFORO-Boy.-Calle 69B'!H1053</f>
        <v>0</v>
      </c>
      <c r="F199" s="39">
        <f>'AFORO-Boy.-Calle 69B'!I1053</f>
        <v>0</v>
      </c>
      <c r="G199" s="39">
        <f>'AFORO-Boy.-Calle 69B'!J1053</f>
        <v>0</v>
      </c>
    </row>
    <row r="200" spans="1:7" x14ac:dyDescent="0.25">
      <c r="A200" s="32">
        <f>'AFORO-Boy.-Calle 69B'!C1054</f>
        <v>915</v>
      </c>
      <c r="B200" s="32">
        <f>'AFORO-Boy.-Calle 69B'!D1054</f>
        <v>930</v>
      </c>
      <c r="C200" s="39" t="str">
        <f>'AFORO-Boy.-Calle 69B'!F1054</f>
        <v>10(4)</v>
      </c>
      <c r="D200" s="39">
        <f>'AFORO-Boy.-Calle 69B'!G1054</f>
        <v>0</v>
      </c>
      <c r="E200" s="39">
        <f>'AFORO-Boy.-Calle 69B'!H1054</f>
        <v>0</v>
      </c>
      <c r="F200" s="39">
        <f>'AFORO-Boy.-Calle 69B'!I1054</f>
        <v>0</v>
      </c>
      <c r="G200" s="39">
        <f>'AFORO-Boy.-Calle 69B'!J1054</f>
        <v>0</v>
      </c>
    </row>
    <row r="201" spans="1:7" x14ac:dyDescent="0.25">
      <c r="A201" s="32">
        <f>'AFORO-Boy.-Calle 69B'!C1055</f>
        <v>930</v>
      </c>
      <c r="B201" s="32">
        <f>'AFORO-Boy.-Calle 69B'!D1055</f>
        <v>945</v>
      </c>
      <c r="C201" s="39" t="str">
        <f>'AFORO-Boy.-Calle 69B'!F1055</f>
        <v>10(4)</v>
      </c>
      <c r="D201" s="39">
        <f>'AFORO-Boy.-Calle 69B'!G1055</f>
        <v>0</v>
      </c>
      <c r="E201" s="39">
        <f>'AFORO-Boy.-Calle 69B'!H1055</f>
        <v>0</v>
      </c>
      <c r="F201" s="39">
        <f>'AFORO-Boy.-Calle 69B'!I1055</f>
        <v>0</v>
      </c>
      <c r="G201" s="39">
        <f>'AFORO-Boy.-Calle 69B'!J1055</f>
        <v>0</v>
      </c>
    </row>
    <row r="202" spans="1:7" x14ac:dyDescent="0.25">
      <c r="A202" s="32">
        <f>'AFORO-Boy.-Calle 69B'!C1056</f>
        <v>945</v>
      </c>
      <c r="B202" s="32">
        <f>'AFORO-Boy.-Calle 69B'!D1056</f>
        <v>1000</v>
      </c>
      <c r="C202" s="39" t="str">
        <f>'AFORO-Boy.-Calle 69B'!F1056</f>
        <v>10(4)</v>
      </c>
      <c r="D202" s="39">
        <f>'AFORO-Boy.-Calle 69B'!G1056</f>
        <v>0</v>
      </c>
      <c r="E202" s="39">
        <f>'AFORO-Boy.-Calle 69B'!H1056</f>
        <v>0</v>
      </c>
      <c r="F202" s="39">
        <f>'AFORO-Boy.-Calle 69B'!I1056</f>
        <v>0</v>
      </c>
      <c r="G202" s="39">
        <f>'AFORO-Boy.-Calle 69B'!J1056</f>
        <v>0</v>
      </c>
    </row>
    <row r="203" spans="1:7" x14ac:dyDescent="0.25">
      <c r="A203" s="32">
        <f>'AFORO-Boy.-Calle 69B'!C1057</f>
        <v>1000</v>
      </c>
      <c r="B203" s="32">
        <f>'AFORO-Boy.-Calle 69B'!D1057</f>
        <v>1015</v>
      </c>
      <c r="C203" s="39" t="str">
        <f>'AFORO-Boy.-Calle 69B'!F1057</f>
        <v>10(4)</v>
      </c>
      <c r="D203" s="39">
        <f>'AFORO-Boy.-Calle 69B'!G1057</f>
        <v>0</v>
      </c>
      <c r="E203" s="39">
        <f>'AFORO-Boy.-Calle 69B'!H1057</f>
        <v>0</v>
      </c>
      <c r="F203" s="39">
        <f>'AFORO-Boy.-Calle 69B'!I1057</f>
        <v>0</v>
      </c>
      <c r="G203" s="39">
        <f>'AFORO-Boy.-Calle 69B'!J1057</f>
        <v>0</v>
      </c>
    </row>
    <row r="204" spans="1:7" x14ac:dyDescent="0.25">
      <c r="A204" s="32">
        <f>'AFORO-Boy.-Calle 69B'!C1058</f>
        <v>1015</v>
      </c>
      <c r="B204" s="32">
        <f>'AFORO-Boy.-Calle 69B'!D1058</f>
        <v>1030</v>
      </c>
      <c r="C204" s="39" t="str">
        <f>'AFORO-Boy.-Calle 69B'!F1058</f>
        <v>10(4)</v>
      </c>
      <c r="D204" s="39">
        <f>'AFORO-Boy.-Calle 69B'!G1058</f>
        <v>0</v>
      </c>
      <c r="E204" s="39">
        <f>'AFORO-Boy.-Calle 69B'!H1058</f>
        <v>0</v>
      </c>
      <c r="F204" s="39">
        <f>'AFORO-Boy.-Calle 69B'!I1058</f>
        <v>0</v>
      </c>
      <c r="G204" s="39">
        <f>'AFORO-Boy.-Calle 69B'!J1058</f>
        <v>0</v>
      </c>
    </row>
    <row r="205" spans="1:7" x14ac:dyDescent="0.25">
      <c r="A205" s="32">
        <f>'AFORO-Boy.-Calle 69B'!C1059</f>
        <v>1030</v>
      </c>
      <c r="B205" s="32">
        <f>'AFORO-Boy.-Calle 69B'!D1059</f>
        <v>1045</v>
      </c>
      <c r="C205" s="39" t="str">
        <f>'AFORO-Boy.-Calle 69B'!F1059</f>
        <v>10(4)</v>
      </c>
      <c r="D205" s="39">
        <f>'AFORO-Boy.-Calle 69B'!G1059</f>
        <v>0</v>
      </c>
      <c r="E205" s="39">
        <f>'AFORO-Boy.-Calle 69B'!H1059</f>
        <v>0</v>
      </c>
      <c r="F205" s="39">
        <f>'AFORO-Boy.-Calle 69B'!I1059</f>
        <v>0</v>
      </c>
      <c r="G205" s="39">
        <f>'AFORO-Boy.-Calle 69B'!J1059</f>
        <v>0</v>
      </c>
    </row>
    <row r="206" spans="1:7" x14ac:dyDescent="0.25">
      <c r="A206" s="32">
        <f>'AFORO-Boy.-Calle 69B'!C1060</f>
        <v>1045</v>
      </c>
      <c r="B206" s="32">
        <f>'AFORO-Boy.-Calle 69B'!D1060</f>
        <v>1100</v>
      </c>
      <c r="C206" s="39" t="str">
        <f>'AFORO-Boy.-Calle 69B'!F1060</f>
        <v>10(4)</v>
      </c>
      <c r="D206" s="39">
        <f>'AFORO-Boy.-Calle 69B'!G1060</f>
        <v>0</v>
      </c>
      <c r="E206" s="39">
        <f>'AFORO-Boy.-Calle 69B'!H1060</f>
        <v>0</v>
      </c>
      <c r="F206" s="39">
        <f>'AFORO-Boy.-Calle 69B'!I1060</f>
        <v>0</v>
      </c>
      <c r="G206" s="39">
        <f>'AFORO-Boy.-Calle 69B'!J1060</f>
        <v>0</v>
      </c>
    </row>
    <row r="207" spans="1:7" x14ac:dyDescent="0.25">
      <c r="A207" s="32">
        <f>'AFORO-Boy.-Calle 69B'!C1061</f>
        <v>1100</v>
      </c>
      <c r="B207" s="32">
        <f>'AFORO-Boy.-Calle 69B'!D1061</f>
        <v>1115</v>
      </c>
      <c r="C207" s="39" t="str">
        <f>'AFORO-Boy.-Calle 69B'!F1061</f>
        <v>10(4)</v>
      </c>
      <c r="D207" s="39">
        <f>'AFORO-Boy.-Calle 69B'!G1061</f>
        <v>0</v>
      </c>
      <c r="E207" s="39">
        <f>'AFORO-Boy.-Calle 69B'!H1061</f>
        <v>0</v>
      </c>
      <c r="F207" s="39">
        <f>'AFORO-Boy.-Calle 69B'!I1061</f>
        <v>0</v>
      </c>
      <c r="G207" s="39">
        <f>'AFORO-Boy.-Calle 69B'!J1061</f>
        <v>0</v>
      </c>
    </row>
    <row r="208" spans="1:7" x14ac:dyDescent="0.25">
      <c r="A208" s="32">
        <f>'AFORO-Boy.-Calle 69B'!C1062</f>
        <v>1115</v>
      </c>
      <c r="B208" s="32">
        <f>'AFORO-Boy.-Calle 69B'!D1062</f>
        <v>1130</v>
      </c>
      <c r="C208" s="39" t="str">
        <f>'AFORO-Boy.-Calle 69B'!F1062</f>
        <v>10(4)</v>
      </c>
      <c r="D208" s="39">
        <f>'AFORO-Boy.-Calle 69B'!G1062</f>
        <v>0</v>
      </c>
      <c r="E208" s="39">
        <f>'AFORO-Boy.-Calle 69B'!H1062</f>
        <v>0</v>
      </c>
      <c r="F208" s="39">
        <f>'AFORO-Boy.-Calle 69B'!I1062</f>
        <v>0</v>
      </c>
      <c r="G208" s="39">
        <f>'AFORO-Boy.-Calle 69B'!J1062</f>
        <v>0</v>
      </c>
    </row>
    <row r="209" spans="1:7" x14ac:dyDescent="0.25">
      <c r="A209" s="32">
        <f>'AFORO-Boy.-Calle 69B'!C1063</f>
        <v>1130</v>
      </c>
      <c r="B209" s="32">
        <f>'AFORO-Boy.-Calle 69B'!D1063</f>
        <v>1145</v>
      </c>
      <c r="C209" s="39" t="str">
        <f>'AFORO-Boy.-Calle 69B'!F1063</f>
        <v>10(4)</v>
      </c>
      <c r="D209" s="39">
        <f>'AFORO-Boy.-Calle 69B'!G1063</f>
        <v>0</v>
      </c>
      <c r="E209" s="39">
        <f>'AFORO-Boy.-Calle 69B'!H1063</f>
        <v>0</v>
      </c>
      <c r="F209" s="39">
        <f>'AFORO-Boy.-Calle 69B'!I1063</f>
        <v>0</v>
      </c>
      <c r="G209" s="39">
        <f>'AFORO-Boy.-Calle 69B'!J1063</f>
        <v>0</v>
      </c>
    </row>
    <row r="210" spans="1:7" x14ac:dyDescent="0.25">
      <c r="A210" s="32">
        <f>'AFORO-Boy.-Calle 69B'!C1064</f>
        <v>1145</v>
      </c>
      <c r="B210" s="32">
        <f>'AFORO-Boy.-Calle 69B'!D1064</f>
        <v>1200</v>
      </c>
      <c r="C210" s="39" t="str">
        <f>'AFORO-Boy.-Calle 69B'!F1064</f>
        <v>10(4)</v>
      </c>
      <c r="D210" s="39">
        <f>'AFORO-Boy.-Calle 69B'!G1064</f>
        <v>0</v>
      </c>
      <c r="E210" s="39">
        <f>'AFORO-Boy.-Calle 69B'!H1064</f>
        <v>0</v>
      </c>
      <c r="F210" s="39">
        <f>'AFORO-Boy.-Calle 69B'!I1064</f>
        <v>0</v>
      </c>
      <c r="G210" s="39">
        <f>'AFORO-Boy.-Calle 69B'!J1064</f>
        <v>0</v>
      </c>
    </row>
    <row r="211" spans="1:7" x14ac:dyDescent="0.25">
      <c r="A211" s="32">
        <f>'AFORO-Boy.-Calle 69B'!C1065</f>
        <v>1200</v>
      </c>
      <c r="B211" s="32">
        <f>'AFORO-Boy.-Calle 69B'!D1065</f>
        <v>1215</v>
      </c>
      <c r="C211" s="39" t="str">
        <f>'AFORO-Boy.-Calle 69B'!F1065</f>
        <v>10(4)</v>
      </c>
      <c r="D211" s="39">
        <f>'AFORO-Boy.-Calle 69B'!G1065</f>
        <v>0</v>
      </c>
      <c r="E211" s="39">
        <f>'AFORO-Boy.-Calle 69B'!H1065</f>
        <v>0</v>
      </c>
      <c r="F211" s="39">
        <f>'AFORO-Boy.-Calle 69B'!I1065</f>
        <v>0</v>
      </c>
      <c r="G211" s="39">
        <f>'AFORO-Boy.-Calle 69B'!J1065</f>
        <v>0</v>
      </c>
    </row>
    <row r="212" spans="1:7" x14ac:dyDescent="0.25">
      <c r="A212" s="32">
        <f>'AFORO-Boy.-Calle 69B'!C1066</f>
        <v>1215</v>
      </c>
      <c r="B212" s="32">
        <f>'AFORO-Boy.-Calle 69B'!D1066</f>
        <v>1230</v>
      </c>
      <c r="C212" s="39" t="str">
        <f>'AFORO-Boy.-Calle 69B'!F1066</f>
        <v>10(4)</v>
      </c>
      <c r="D212" s="39">
        <f>'AFORO-Boy.-Calle 69B'!G1066</f>
        <v>0</v>
      </c>
      <c r="E212" s="39">
        <f>'AFORO-Boy.-Calle 69B'!H1066</f>
        <v>0</v>
      </c>
      <c r="F212" s="39">
        <f>'AFORO-Boy.-Calle 69B'!I1066</f>
        <v>0</v>
      </c>
      <c r="G212" s="39">
        <f>'AFORO-Boy.-Calle 69B'!J1066</f>
        <v>0</v>
      </c>
    </row>
    <row r="213" spans="1:7" x14ac:dyDescent="0.25">
      <c r="A213" s="32">
        <f>'AFORO-Boy.-Calle 69B'!C1067</f>
        <v>1230</v>
      </c>
      <c r="B213" s="32">
        <f>'AFORO-Boy.-Calle 69B'!D1067</f>
        <v>1245</v>
      </c>
      <c r="C213" s="39" t="str">
        <f>'AFORO-Boy.-Calle 69B'!F1067</f>
        <v>10(4)</v>
      </c>
      <c r="D213" s="39">
        <f>'AFORO-Boy.-Calle 69B'!G1067</f>
        <v>0</v>
      </c>
      <c r="E213" s="39">
        <f>'AFORO-Boy.-Calle 69B'!H1067</f>
        <v>0</v>
      </c>
      <c r="F213" s="39">
        <f>'AFORO-Boy.-Calle 69B'!I1067</f>
        <v>0</v>
      </c>
      <c r="G213" s="39">
        <f>'AFORO-Boy.-Calle 69B'!J1067</f>
        <v>0</v>
      </c>
    </row>
    <row r="214" spans="1:7" x14ac:dyDescent="0.25">
      <c r="A214" s="32">
        <f>'AFORO-Boy.-Calle 69B'!C1068</f>
        <v>1245</v>
      </c>
      <c r="B214" s="32">
        <f>'AFORO-Boy.-Calle 69B'!D1068</f>
        <v>1300</v>
      </c>
      <c r="C214" s="39" t="str">
        <f>'AFORO-Boy.-Calle 69B'!F1068</f>
        <v>10(4)</v>
      </c>
      <c r="D214" s="39">
        <f>'AFORO-Boy.-Calle 69B'!G1068</f>
        <v>0</v>
      </c>
      <c r="E214" s="39">
        <f>'AFORO-Boy.-Calle 69B'!H1068</f>
        <v>0</v>
      </c>
      <c r="F214" s="39">
        <f>'AFORO-Boy.-Calle 69B'!I1068</f>
        <v>0</v>
      </c>
      <c r="G214" s="39">
        <f>'AFORO-Boy.-Calle 69B'!J1068</f>
        <v>0</v>
      </c>
    </row>
    <row r="215" spans="1:7" x14ac:dyDescent="0.25">
      <c r="A215" s="32">
        <f>'AFORO-Boy.-Calle 69B'!C1069</f>
        <v>1300</v>
      </c>
      <c r="B215" s="32">
        <f>'AFORO-Boy.-Calle 69B'!D1069</f>
        <v>1315</v>
      </c>
      <c r="C215" s="39" t="str">
        <f>'AFORO-Boy.-Calle 69B'!F1069</f>
        <v>10(4)</v>
      </c>
      <c r="D215" s="39">
        <f>'AFORO-Boy.-Calle 69B'!G1069</f>
        <v>0</v>
      </c>
      <c r="E215" s="39">
        <f>'AFORO-Boy.-Calle 69B'!H1069</f>
        <v>0</v>
      </c>
      <c r="F215" s="39">
        <f>'AFORO-Boy.-Calle 69B'!I1069</f>
        <v>0</v>
      </c>
      <c r="G215" s="39">
        <f>'AFORO-Boy.-Calle 69B'!J1069</f>
        <v>0</v>
      </c>
    </row>
    <row r="216" spans="1:7" x14ac:dyDescent="0.25">
      <c r="A216" s="32">
        <f>'AFORO-Boy.-Calle 69B'!C1070</f>
        <v>1315</v>
      </c>
      <c r="B216" s="32">
        <f>'AFORO-Boy.-Calle 69B'!D1070</f>
        <v>1330</v>
      </c>
      <c r="C216" s="39" t="str">
        <f>'AFORO-Boy.-Calle 69B'!F1070</f>
        <v>10(4)</v>
      </c>
      <c r="D216" s="39">
        <f>'AFORO-Boy.-Calle 69B'!G1070</f>
        <v>0</v>
      </c>
      <c r="E216" s="39">
        <f>'AFORO-Boy.-Calle 69B'!H1070</f>
        <v>0</v>
      </c>
      <c r="F216" s="39">
        <f>'AFORO-Boy.-Calle 69B'!I1070</f>
        <v>0</v>
      </c>
      <c r="G216" s="39">
        <f>'AFORO-Boy.-Calle 69B'!J1070</f>
        <v>0</v>
      </c>
    </row>
    <row r="217" spans="1:7" x14ac:dyDescent="0.25">
      <c r="A217" s="32">
        <f>'AFORO-Boy.-Calle 69B'!C1071</f>
        <v>1330</v>
      </c>
      <c r="B217" s="32">
        <f>'AFORO-Boy.-Calle 69B'!D1071</f>
        <v>1345</v>
      </c>
      <c r="C217" s="39" t="str">
        <f>'AFORO-Boy.-Calle 69B'!F1071</f>
        <v>10(4)</v>
      </c>
      <c r="D217" s="39">
        <f>'AFORO-Boy.-Calle 69B'!G1071</f>
        <v>0</v>
      </c>
      <c r="E217" s="39">
        <f>'AFORO-Boy.-Calle 69B'!H1071</f>
        <v>0</v>
      </c>
      <c r="F217" s="39">
        <f>'AFORO-Boy.-Calle 69B'!I1071</f>
        <v>0</v>
      </c>
      <c r="G217" s="39">
        <f>'AFORO-Boy.-Calle 69B'!J1071</f>
        <v>0</v>
      </c>
    </row>
    <row r="218" spans="1:7" x14ac:dyDescent="0.25">
      <c r="A218" s="32">
        <f>'AFORO-Boy.-Calle 69B'!C1072</f>
        <v>1345</v>
      </c>
      <c r="B218" s="32">
        <f>'AFORO-Boy.-Calle 69B'!D1072</f>
        <v>1400</v>
      </c>
      <c r="C218" s="39" t="str">
        <f>'AFORO-Boy.-Calle 69B'!F1072</f>
        <v>10(4)</v>
      </c>
      <c r="D218" s="39">
        <f>'AFORO-Boy.-Calle 69B'!G1072</f>
        <v>0</v>
      </c>
      <c r="E218" s="39">
        <f>'AFORO-Boy.-Calle 69B'!H1072</f>
        <v>0</v>
      </c>
      <c r="F218" s="39">
        <f>'AFORO-Boy.-Calle 69B'!I1072</f>
        <v>0</v>
      </c>
      <c r="G218" s="39">
        <f>'AFORO-Boy.-Calle 69B'!J1072</f>
        <v>0</v>
      </c>
    </row>
    <row r="219" spans="1:7" x14ac:dyDescent="0.25">
      <c r="A219" s="32">
        <f>'AFORO-Boy.-Calle 69B'!C1073</f>
        <v>1400</v>
      </c>
      <c r="B219" s="32">
        <f>'AFORO-Boy.-Calle 69B'!D1073</f>
        <v>1415</v>
      </c>
      <c r="C219" s="39" t="str">
        <f>'AFORO-Boy.-Calle 69B'!F1073</f>
        <v>10(4)</v>
      </c>
      <c r="D219" s="39">
        <f>'AFORO-Boy.-Calle 69B'!G1073</f>
        <v>0</v>
      </c>
      <c r="E219" s="39">
        <f>'AFORO-Boy.-Calle 69B'!H1073</f>
        <v>0</v>
      </c>
      <c r="F219" s="39">
        <f>'AFORO-Boy.-Calle 69B'!I1073</f>
        <v>0</v>
      </c>
      <c r="G219" s="39">
        <f>'AFORO-Boy.-Calle 69B'!J1073</f>
        <v>0</v>
      </c>
    </row>
    <row r="220" spans="1:7" x14ac:dyDescent="0.25">
      <c r="A220" s="32">
        <f>'AFORO-Boy.-Calle 69B'!C1074</f>
        <v>1415</v>
      </c>
      <c r="B220" s="32">
        <f>'AFORO-Boy.-Calle 69B'!D1074</f>
        <v>1430</v>
      </c>
      <c r="C220" s="39" t="str">
        <f>'AFORO-Boy.-Calle 69B'!F1074</f>
        <v>10(4)</v>
      </c>
      <c r="D220" s="39">
        <f>'AFORO-Boy.-Calle 69B'!G1074</f>
        <v>0</v>
      </c>
      <c r="E220" s="39">
        <f>'AFORO-Boy.-Calle 69B'!H1074</f>
        <v>0</v>
      </c>
      <c r="F220" s="39">
        <f>'AFORO-Boy.-Calle 69B'!I1074</f>
        <v>0</v>
      </c>
      <c r="G220" s="39">
        <f>'AFORO-Boy.-Calle 69B'!J1074</f>
        <v>0</v>
      </c>
    </row>
    <row r="221" spans="1:7" x14ac:dyDescent="0.25">
      <c r="A221" s="32">
        <f>'AFORO-Boy.-Calle 69B'!C1075</f>
        <v>1430</v>
      </c>
      <c r="B221" s="32">
        <f>'AFORO-Boy.-Calle 69B'!D1075</f>
        <v>1445</v>
      </c>
      <c r="C221" s="39" t="str">
        <f>'AFORO-Boy.-Calle 69B'!F1075</f>
        <v>10(4)</v>
      </c>
      <c r="D221" s="39">
        <f>'AFORO-Boy.-Calle 69B'!G1075</f>
        <v>0</v>
      </c>
      <c r="E221" s="39">
        <f>'AFORO-Boy.-Calle 69B'!H1075</f>
        <v>0</v>
      </c>
      <c r="F221" s="39">
        <f>'AFORO-Boy.-Calle 69B'!I1075</f>
        <v>0</v>
      </c>
      <c r="G221" s="39">
        <f>'AFORO-Boy.-Calle 69B'!J1075</f>
        <v>0</v>
      </c>
    </row>
    <row r="222" spans="1:7" x14ac:dyDescent="0.25">
      <c r="A222" s="32">
        <f>'AFORO-Boy.-Calle 69B'!C1076</f>
        <v>1445</v>
      </c>
      <c r="B222" s="32">
        <f>'AFORO-Boy.-Calle 69B'!D1076</f>
        <v>1500</v>
      </c>
      <c r="C222" s="39" t="str">
        <f>'AFORO-Boy.-Calle 69B'!F1076</f>
        <v>10(4)</v>
      </c>
      <c r="D222" s="39">
        <f>'AFORO-Boy.-Calle 69B'!G1076</f>
        <v>0</v>
      </c>
      <c r="E222" s="39">
        <f>'AFORO-Boy.-Calle 69B'!H1076</f>
        <v>0</v>
      </c>
      <c r="F222" s="39">
        <f>'AFORO-Boy.-Calle 69B'!I1076</f>
        <v>0</v>
      </c>
      <c r="G222" s="39">
        <f>'AFORO-Boy.-Calle 69B'!J1076</f>
        <v>0</v>
      </c>
    </row>
    <row r="223" spans="1:7" x14ac:dyDescent="0.25">
      <c r="A223" s="32">
        <f>'AFORO-Boy.-Calle 69B'!C1077</f>
        <v>1500</v>
      </c>
      <c r="B223" s="32">
        <f>'AFORO-Boy.-Calle 69B'!D1077</f>
        <v>1515</v>
      </c>
      <c r="C223" s="39" t="str">
        <f>'AFORO-Boy.-Calle 69B'!F1077</f>
        <v>10(4)</v>
      </c>
      <c r="D223" s="39">
        <f>'AFORO-Boy.-Calle 69B'!G1077</f>
        <v>0</v>
      </c>
      <c r="E223" s="39">
        <f>'AFORO-Boy.-Calle 69B'!H1077</f>
        <v>0</v>
      </c>
      <c r="F223" s="39">
        <f>'AFORO-Boy.-Calle 69B'!I1077</f>
        <v>0</v>
      </c>
      <c r="G223" s="39">
        <f>'AFORO-Boy.-Calle 69B'!J1077</f>
        <v>0</v>
      </c>
    </row>
    <row r="224" spans="1:7" x14ac:dyDescent="0.25">
      <c r="A224" s="32">
        <f>'AFORO-Boy.-Calle 69B'!C1078</f>
        <v>1515</v>
      </c>
      <c r="B224" s="32">
        <f>'AFORO-Boy.-Calle 69B'!D1078</f>
        <v>1530</v>
      </c>
      <c r="C224" s="39" t="str">
        <f>'AFORO-Boy.-Calle 69B'!F1078</f>
        <v>10(4)</v>
      </c>
      <c r="D224" s="39">
        <f>'AFORO-Boy.-Calle 69B'!G1078</f>
        <v>0</v>
      </c>
      <c r="E224" s="39">
        <f>'AFORO-Boy.-Calle 69B'!H1078</f>
        <v>0</v>
      </c>
      <c r="F224" s="39">
        <f>'AFORO-Boy.-Calle 69B'!I1078</f>
        <v>0</v>
      </c>
      <c r="G224" s="39">
        <f>'AFORO-Boy.-Calle 69B'!J1078</f>
        <v>0</v>
      </c>
    </row>
    <row r="225" spans="1:7" x14ac:dyDescent="0.25">
      <c r="A225" s="32">
        <f>'AFORO-Boy.-Calle 69B'!C1079</f>
        <v>1530</v>
      </c>
      <c r="B225" s="32">
        <f>'AFORO-Boy.-Calle 69B'!D1079</f>
        <v>1545</v>
      </c>
      <c r="C225" s="39" t="str">
        <f>'AFORO-Boy.-Calle 69B'!F1079</f>
        <v>10(4)</v>
      </c>
      <c r="D225" s="39">
        <f>'AFORO-Boy.-Calle 69B'!G1079</f>
        <v>0</v>
      </c>
      <c r="E225" s="39">
        <f>'AFORO-Boy.-Calle 69B'!H1079</f>
        <v>0</v>
      </c>
      <c r="F225" s="39">
        <f>'AFORO-Boy.-Calle 69B'!I1079</f>
        <v>0</v>
      </c>
      <c r="G225" s="39">
        <f>'AFORO-Boy.-Calle 69B'!J1079</f>
        <v>0</v>
      </c>
    </row>
    <row r="226" spans="1:7" x14ac:dyDescent="0.25">
      <c r="A226" s="32">
        <f>'AFORO-Boy.-Calle 69B'!C1080</f>
        <v>1545</v>
      </c>
      <c r="B226" s="32">
        <f>'AFORO-Boy.-Calle 69B'!D1080</f>
        <v>1600</v>
      </c>
      <c r="C226" s="39" t="str">
        <f>'AFORO-Boy.-Calle 69B'!F1080</f>
        <v>10(4)</v>
      </c>
      <c r="D226" s="39">
        <f>'AFORO-Boy.-Calle 69B'!G1080</f>
        <v>0</v>
      </c>
      <c r="E226" s="39">
        <f>'AFORO-Boy.-Calle 69B'!H1080</f>
        <v>0</v>
      </c>
      <c r="F226" s="39">
        <f>'AFORO-Boy.-Calle 69B'!I1080</f>
        <v>0</v>
      </c>
      <c r="G226" s="39">
        <f>'AFORO-Boy.-Calle 69B'!J1080</f>
        <v>0</v>
      </c>
    </row>
    <row r="227" spans="1:7" x14ac:dyDescent="0.25">
      <c r="A227" s="32">
        <f>'AFORO-Boy.-Calle 69B'!C1081</f>
        <v>1600</v>
      </c>
      <c r="B227" s="32">
        <f>'AFORO-Boy.-Calle 69B'!D1081</f>
        <v>1615</v>
      </c>
      <c r="C227" s="39" t="str">
        <f>'AFORO-Boy.-Calle 69B'!F1081</f>
        <v>10(4)</v>
      </c>
      <c r="D227" s="39">
        <f>'AFORO-Boy.-Calle 69B'!G1081</f>
        <v>0</v>
      </c>
      <c r="E227" s="39">
        <f>'AFORO-Boy.-Calle 69B'!H1081</f>
        <v>0</v>
      </c>
      <c r="F227" s="39">
        <f>'AFORO-Boy.-Calle 69B'!I1081</f>
        <v>0</v>
      </c>
      <c r="G227" s="39">
        <f>'AFORO-Boy.-Calle 69B'!J1081</f>
        <v>0</v>
      </c>
    </row>
    <row r="228" spans="1:7" x14ac:dyDescent="0.25">
      <c r="A228" s="32">
        <f>'AFORO-Boy.-Calle 69B'!C1082</f>
        <v>1615</v>
      </c>
      <c r="B228" s="32">
        <f>'AFORO-Boy.-Calle 69B'!D1082</f>
        <v>1630</v>
      </c>
      <c r="C228" s="39" t="str">
        <f>'AFORO-Boy.-Calle 69B'!F1082</f>
        <v>10(4)</v>
      </c>
      <c r="D228" s="39">
        <f>'AFORO-Boy.-Calle 69B'!G1082</f>
        <v>0</v>
      </c>
      <c r="E228" s="39">
        <f>'AFORO-Boy.-Calle 69B'!H1082</f>
        <v>0</v>
      </c>
      <c r="F228" s="39">
        <f>'AFORO-Boy.-Calle 69B'!I1082</f>
        <v>0</v>
      </c>
      <c r="G228" s="39">
        <f>'AFORO-Boy.-Calle 69B'!J1082</f>
        <v>0</v>
      </c>
    </row>
    <row r="229" spans="1:7" x14ac:dyDescent="0.25">
      <c r="A229" s="32">
        <f>'AFORO-Boy.-Calle 69B'!C1083</f>
        <v>1630</v>
      </c>
      <c r="B229" s="32">
        <f>'AFORO-Boy.-Calle 69B'!D1083</f>
        <v>1645</v>
      </c>
      <c r="C229" s="39" t="str">
        <f>'AFORO-Boy.-Calle 69B'!F1083</f>
        <v>10(4)</v>
      </c>
      <c r="D229" s="39">
        <f>'AFORO-Boy.-Calle 69B'!G1083</f>
        <v>0</v>
      </c>
      <c r="E229" s="39">
        <f>'AFORO-Boy.-Calle 69B'!H1083</f>
        <v>0</v>
      </c>
      <c r="F229" s="39">
        <f>'AFORO-Boy.-Calle 69B'!I1083</f>
        <v>0</v>
      </c>
      <c r="G229" s="39">
        <f>'AFORO-Boy.-Calle 69B'!J1083</f>
        <v>0</v>
      </c>
    </row>
    <row r="230" spans="1:7" x14ac:dyDescent="0.25">
      <c r="A230" s="32">
        <f>'AFORO-Boy.-Calle 69B'!C1084</f>
        <v>1645</v>
      </c>
      <c r="B230" s="32">
        <f>'AFORO-Boy.-Calle 69B'!D1084</f>
        <v>1700</v>
      </c>
      <c r="C230" s="39" t="str">
        <f>'AFORO-Boy.-Calle 69B'!F1084</f>
        <v>10(4)</v>
      </c>
      <c r="D230" s="39">
        <f>'AFORO-Boy.-Calle 69B'!G1084</f>
        <v>0</v>
      </c>
      <c r="E230" s="39">
        <f>'AFORO-Boy.-Calle 69B'!H1084</f>
        <v>0</v>
      </c>
      <c r="F230" s="39">
        <f>'AFORO-Boy.-Calle 69B'!I1084</f>
        <v>0</v>
      </c>
      <c r="G230" s="39">
        <f>'AFORO-Boy.-Calle 69B'!J1084</f>
        <v>0</v>
      </c>
    </row>
    <row r="231" spans="1:7" x14ac:dyDescent="0.25">
      <c r="A231" s="32">
        <f>'AFORO-Boy.-Calle 69B'!C1085</f>
        <v>1700</v>
      </c>
      <c r="B231" s="32">
        <f>'AFORO-Boy.-Calle 69B'!D1085</f>
        <v>1715</v>
      </c>
      <c r="C231" s="39" t="str">
        <f>'AFORO-Boy.-Calle 69B'!F1085</f>
        <v>10(4)</v>
      </c>
      <c r="D231" s="39">
        <f>'AFORO-Boy.-Calle 69B'!G1085</f>
        <v>0</v>
      </c>
      <c r="E231" s="39">
        <f>'AFORO-Boy.-Calle 69B'!H1085</f>
        <v>0</v>
      </c>
      <c r="F231" s="39">
        <f>'AFORO-Boy.-Calle 69B'!I1085</f>
        <v>0</v>
      </c>
      <c r="G231" s="39">
        <f>'AFORO-Boy.-Calle 69B'!J1085</f>
        <v>0</v>
      </c>
    </row>
    <row r="232" spans="1:7" x14ac:dyDescent="0.25">
      <c r="A232" s="32">
        <f>'AFORO-Boy.-Calle 69B'!C1086</f>
        <v>1715</v>
      </c>
      <c r="B232" s="32">
        <f>'AFORO-Boy.-Calle 69B'!D1086</f>
        <v>1730</v>
      </c>
      <c r="C232" s="39" t="str">
        <f>'AFORO-Boy.-Calle 69B'!F1086</f>
        <v>10(4)</v>
      </c>
      <c r="D232" s="39">
        <f>'AFORO-Boy.-Calle 69B'!G1086</f>
        <v>0</v>
      </c>
      <c r="E232" s="39">
        <f>'AFORO-Boy.-Calle 69B'!H1086</f>
        <v>0</v>
      </c>
      <c r="F232" s="39">
        <f>'AFORO-Boy.-Calle 69B'!I1086</f>
        <v>0</v>
      </c>
      <c r="G232" s="39">
        <f>'AFORO-Boy.-Calle 69B'!J1086</f>
        <v>0</v>
      </c>
    </row>
    <row r="233" spans="1:7" x14ac:dyDescent="0.25">
      <c r="A233" s="32">
        <f>'AFORO-Boy.-Calle 69B'!C1087</f>
        <v>1730</v>
      </c>
      <c r="B233" s="32">
        <f>'AFORO-Boy.-Calle 69B'!D1087</f>
        <v>1745</v>
      </c>
      <c r="C233" s="39" t="str">
        <f>'AFORO-Boy.-Calle 69B'!F1087</f>
        <v>10(4)</v>
      </c>
      <c r="D233" s="39">
        <f>'AFORO-Boy.-Calle 69B'!G1087</f>
        <v>0</v>
      </c>
      <c r="E233" s="39">
        <f>'AFORO-Boy.-Calle 69B'!H1087</f>
        <v>0</v>
      </c>
      <c r="F233" s="39">
        <f>'AFORO-Boy.-Calle 69B'!I1087</f>
        <v>0</v>
      </c>
      <c r="G233" s="39">
        <f>'AFORO-Boy.-Calle 69B'!J1087</f>
        <v>0</v>
      </c>
    </row>
    <row r="234" spans="1:7" x14ac:dyDescent="0.25">
      <c r="A234" s="32">
        <f>'AFORO-Boy.-Calle 69B'!C1088</f>
        <v>1745</v>
      </c>
      <c r="B234" s="32">
        <f>'AFORO-Boy.-Calle 69B'!D1088</f>
        <v>1800</v>
      </c>
      <c r="C234" s="39" t="str">
        <f>'AFORO-Boy.-Calle 69B'!F1088</f>
        <v>10(4)</v>
      </c>
      <c r="D234" s="39">
        <f>'AFORO-Boy.-Calle 69B'!G1088</f>
        <v>0</v>
      </c>
      <c r="E234" s="39">
        <f>'AFORO-Boy.-Calle 69B'!H1088</f>
        <v>0</v>
      </c>
      <c r="F234" s="39">
        <f>'AFORO-Boy.-Calle 69B'!I1088</f>
        <v>0</v>
      </c>
      <c r="G234" s="39">
        <f>'AFORO-Boy.-Calle 69B'!J1088</f>
        <v>0</v>
      </c>
    </row>
    <row r="235" spans="1:7" x14ac:dyDescent="0.25">
      <c r="A235" s="32">
        <f>'AFORO-Boy.-Calle 69B'!C1089</f>
        <v>1800</v>
      </c>
      <c r="B235" s="32">
        <f>'AFORO-Boy.-Calle 69B'!D1089</f>
        <v>1815</v>
      </c>
      <c r="C235" s="39" t="str">
        <f>'AFORO-Boy.-Calle 69B'!F1089</f>
        <v>10(4)</v>
      </c>
      <c r="D235" s="39">
        <f>'AFORO-Boy.-Calle 69B'!G1089</f>
        <v>0</v>
      </c>
      <c r="E235" s="39">
        <f>'AFORO-Boy.-Calle 69B'!H1089</f>
        <v>0</v>
      </c>
      <c r="F235" s="39">
        <f>'AFORO-Boy.-Calle 69B'!I1089</f>
        <v>0</v>
      </c>
      <c r="G235" s="39">
        <f>'AFORO-Boy.-Calle 69B'!J1089</f>
        <v>0</v>
      </c>
    </row>
    <row r="236" spans="1:7" x14ac:dyDescent="0.25">
      <c r="A236" s="32">
        <f>'AFORO-Boy.-Calle 69B'!C1090</f>
        <v>1815</v>
      </c>
      <c r="B236" s="32">
        <f>'AFORO-Boy.-Calle 69B'!D1090</f>
        <v>1830</v>
      </c>
      <c r="C236" s="39" t="str">
        <f>'AFORO-Boy.-Calle 69B'!F1090</f>
        <v>10(4)</v>
      </c>
      <c r="D236" s="39">
        <f>'AFORO-Boy.-Calle 69B'!G1090</f>
        <v>0</v>
      </c>
      <c r="E236" s="39">
        <f>'AFORO-Boy.-Calle 69B'!H1090</f>
        <v>0</v>
      </c>
      <c r="F236" s="39">
        <f>'AFORO-Boy.-Calle 69B'!I1090</f>
        <v>0</v>
      </c>
      <c r="G236" s="39">
        <f>'AFORO-Boy.-Calle 69B'!J1090</f>
        <v>0</v>
      </c>
    </row>
    <row r="237" spans="1:7" x14ac:dyDescent="0.25">
      <c r="A237" s="32">
        <f>'AFORO-Boy.-Calle 69B'!C1091</f>
        <v>1830</v>
      </c>
      <c r="B237" s="32">
        <f>'AFORO-Boy.-Calle 69B'!D1091</f>
        <v>1845</v>
      </c>
      <c r="C237" s="39" t="str">
        <f>'AFORO-Boy.-Calle 69B'!F1091</f>
        <v>10(4)</v>
      </c>
      <c r="D237" s="39">
        <f>'AFORO-Boy.-Calle 69B'!G1091</f>
        <v>0</v>
      </c>
      <c r="E237" s="39">
        <f>'AFORO-Boy.-Calle 69B'!H1091</f>
        <v>0</v>
      </c>
      <c r="F237" s="39">
        <f>'AFORO-Boy.-Calle 69B'!I1091</f>
        <v>0</v>
      </c>
      <c r="G237" s="39">
        <f>'AFORO-Boy.-Calle 69B'!J1091</f>
        <v>0</v>
      </c>
    </row>
    <row r="238" spans="1:7" x14ac:dyDescent="0.25">
      <c r="A238" s="32">
        <f>'AFORO-Boy.-Calle 69B'!C1092</f>
        <v>1845</v>
      </c>
      <c r="B238" s="32">
        <f>'AFORO-Boy.-Calle 69B'!D1092</f>
        <v>1900</v>
      </c>
      <c r="C238" s="39" t="str">
        <f>'AFORO-Boy.-Calle 69B'!F1092</f>
        <v>10(4)</v>
      </c>
      <c r="D238" s="39">
        <f>'AFORO-Boy.-Calle 69B'!G1092</f>
        <v>0</v>
      </c>
      <c r="E238" s="39">
        <f>'AFORO-Boy.-Calle 69B'!H1092</f>
        <v>0</v>
      </c>
      <c r="F238" s="39">
        <f>'AFORO-Boy.-Calle 69B'!I1092</f>
        <v>0</v>
      </c>
      <c r="G238" s="39">
        <f>'AFORO-Boy.-Calle 69B'!J1092</f>
        <v>0</v>
      </c>
    </row>
    <row r="239" spans="1:7" x14ac:dyDescent="0.25">
      <c r="A239" s="32">
        <f>'AFORO-Boy.-Calle 69B'!C1093</f>
        <v>1900</v>
      </c>
      <c r="B239" s="32">
        <f>'AFORO-Boy.-Calle 69B'!D1093</f>
        <v>1915</v>
      </c>
      <c r="C239" s="39" t="str">
        <f>'AFORO-Boy.-Calle 69B'!F1093</f>
        <v>10(4)</v>
      </c>
      <c r="D239" s="39">
        <f>'AFORO-Boy.-Calle 69B'!G1093</f>
        <v>0</v>
      </c>
      <c r="E239" s="39">
        <f>'AFORO-Boy.-Calle 69B'!H1093</f>
        <v>0</v>
      </c>
      <c r="F239" s="39">
        <f>'AFORO-Boy.-Calle 69B'!I1093</f>
        <v>0</v>
      </c>
      <c r="G239" s="39">
        <f>'AFORO-Boy.-Calle 69B'!J1093</f>
        <v>0</v>
      </c>
    </row>
    <row r="240" spans="1:7" x14ac:dyDescent="0.25">
      <c r="A240" s="32">
        <f>'AFORO-Boy.-Calle 69B'!C1094</f>
        <v>1915</v>
      </c>
      <c r="B240" s="32">
        <f>'AFORO-Boy.-Calle 69B'!D1094</f>
        <v>1930</v>
      </c>
      <c r="C240" s="39" t="str">
        <f>'AFORO-Boy.-Calle 69B'!F1094</f>
        <v>10(4)</v>
      </c>
      <c r="D240" s="39">
        <f>'AFORO-Boy.-Calle 69B'!G1094</f>
        <v>0</v>
      </c>
      <c r="E240" s="39">
        <f>'AFORO-Boy.-Calle 69B'!H1094</f>
        <v>0</v>
      </c>
      <c r="F240" s="39">
        <f>'AFORO-Boy.-Calle 69B'!I1094</f>
        <v>0</v>
      </c>
      <c r="G240" s="39">
        <f>'AFORO-Boy.-Calle 69B'!J1094</f>
        <v>0</v>
      </c>
    </row>
    <row r="241" spans="1:7" x14ac:dyDescent="0.25">
      <c r="A241" s="32">
        <f>'AFORO-Boy.-Calle 69B'!C1095</f>
        <v>1930</v>
      </c>
      <c r="B241" s="32">
        <f>'AFORO-Boy.-Calle 69B'!D1095</f>
        <v>1945</v>
      </c>
      <c r="C241" s="39" t="str">
        <f>'AFORO-Boy.-Calle 69B'!F1095</f>
        <v>10(4)</v>
      </c>
      <c r="D241" s="39">
        <f>'AFORO-Boy.-Calle 69B'!G1095</f>
        <v>0</v>
      </c>
      <c r="E241" s="39">
        <f>'AFORO-Boy.-Calle 69B'!H1095</f>
        <v>0</v>
      </c>
      <c r="F241" s="39">
        <f>'AFORO-Boy.-Calle 69B'!I1095</f>
        <v>0</v>
      </c>
      <c r="G241" s="39">
        <f>'AFORO-Boy.-Calle 69B'!J1095</f>
        <v>0</v>
      </c>
    </row>
    <row r="242" spans="1:7" x14ac:dyDescent="0.25">
      <c r="A242" s="32">
        <f>'AFORO-Boy.-Calle 69B'!C1096</f>
        <v>1945</v>
      </c>
      <c r="B242" s="32">
        <f>'AFORO-Boy.-Calle 69B'!D1096</f>
        <v>2000</v>
      </c>
      <c r="C242" s="39" t="str">
        <f>'AFORO-Boy.-Calle 69B'!F1096</f>
        <v>10(4)</v>
      </c>
      <c r="D242" s="39">
        <f>'AFORO-Boy.-Calle 69B'!G1096</f>
        <v>0</v>
      </c>
      <c r="E242" s="39">
        <f>'AFORO-Boy.-Calle 69B'!H1096</f>
        <v>0</v>
      </c>
      <c r="F242" s="39">
        <f>'AFORO-Boy.-Calle 69B'!I1096</f>
        <v>0</v>
      </c>
      <c r="G242" s="39">
        <f>'AFORO-Boy.-Calle 69B'!J1096</f>
        <v>0</v>
      </c>
    </row>
    <row r="243" spans="1:7" x14ac:dyDescent="0.25">
      <c r="A243" s="39"/>
    </row>
    <row r="244" spans="1:7" x14ac:dyDescent="0.25">
      <c r="A244" s="39"/>
    </row>
    <row r="245" spans="1:7" x14ac:dyDescent="0.25">
      <c r="A245" s="39"/>
    </row>
    <row r="246" spans="1:7" x14ac:dyDescent="0.25">
      <c r="A246" s="39"/>
    </row>
    <row r="247" spans="1:7" x14ac:dyDescent="0.25">
      <c r="A247" s="39"/>
    </row>
    <row r="248" spans="1:7" x14ac:dyDescent="0.25">
      <c r="A248" s="39"/>
    </row>
    <row r="249" spans="1:7" x14ac:dyDescent="0.25">
      <c r="A249" s="39"/>
    </row>
    <row r="250" spans="1:7" x14ac:dyDescent="0.25">
      <c r="A250" s="39"/>
    </row>
    <row r="251" spans="1:7" x14ac:dyDescent="0.25">
      <c r="A251" s="39"/>
    </row>
    <row r="252" spans="1:7" x14ac:dyDescent="0.25">
      <c r="A252" s="39"/>
    </row>
    <row r="253" spans="1:7" x14ac:dyDescent="0.25">
      <c r="A253" s="39"/>
    </row>
    <row r="254" spans="1:7" x14ac:dyDescent="0.25">
      <c r="A254" s="39"/>
    </row>
    <row r="255" spans="1:7" x14ac:dyDescent="0.25">
      <c r="A255" s="39"/>
    </row>
    <row r="256" spans="1:7" x14ac:dyDescent="0.25">
      <c r="A256" s="39"/>
    </row>
    <row r="257" spans="1:1" x14ac:dyDescent="0.25">
      <c r="A257" s="39"/>
    </row>
    <row r="258" spans="1:1" x14ac:dyDescent="0.25">
      <c r="A258" s="39"/>
    </row>
    <row r="259" spans="1:1" x14ac:dyDescent="0.25">
      <c r="A259" s="39"/>
    </row>
    <row r="260" spans="1:1" x14ac:dyDescent="0.25">
      <c r="A260" s="39"/>
    </row>
    <row r="261" spans="1:1" x14ac:dyDescent="0.25">
      <c r="A261" s="39"/>
    </row>
    <row r="262" spans="1:1" x14ac:dyDescent="0.25">
      <c r="A262" s="39"/>
    </row>
    <row r="263" spans="1:1" x14ac:dyDescent="0.25">
      <c r="A263" s="39"/>
    </row>
    <row r="264" spans="1:1" x14ac:dyDescent="0.25">
      <c r="A264" s="39"/>
    </row>
    <row r="265" spans="1:1" x14ac:dyDescent="0.25">
      <c r="A265" s="39"/>
    </row>
    <row r="266" spans="1:1" x14ac:dyDescent="0.25">
      <c r="A266" s="39"/>
    </row>
    <row r="267" spans="1:1" x14ac:dyDescent="0.25">
      <c r="A267" s="39"/>
    </row>
    <row r="268" spans="1:1" x14ac:dyDescent="0.25">
      <c r="A268" s="39"/>
    </row>
    <row r="269" spans="1:1" x14ac:dyDescent="0.25">
      <c r="A269" s="39"/>
    </row>
    <row r="270" spans="1:1" x14ac:dyDescent="0.25">
      <c r="A270" s="39"/>
    </row>
    <row r="271" spans="1:1" x14ac:dyDescent="0.25">
      <c r="A271" s="39"/>
    </row>
    <row r="272" spans="1:1" x14ac:dyDescent="0.25">
      <c r="A272" s="39"/>
    </row>
    <row r="273" spans="1:1" x14ac:dyDescent="0.25">
      <c r="A273" s="39"/>
    </row>
    <row r="274" spans="1:1" x14ac:dyDescent="0.25">
      <c r="A274" s="39"/>
    </row>
    <row r="275" spans="1:1" x14ac:dyDescent="0.25">
      <c r="A275" s="39"/>
    </row>
    <row r="276" spans="1:1" x14ac:dyDescent="0.25">
      <c r="A276" s="39"/>
    </row>
    <row r="277" spans="1:1" x14ac:dyDescent="0.25">
      <c r="A277" s="39"/>
    </row>
    <row r="278" spans="1:1" x14ac:dyDescent="0.25">
      <c r="A278" s="39"/>
    </row>
    <row r="279" spans="1:1" x14ac:dyDescent="0.25">
      <c r="A279" s="39"/>
    </row>
    <row r="280" spans="1:1" x14ac:dyDescent="0.25">
      <c r="A280" s="39"/>
    </row>
    <row r="281" spans="1:1" x14ac:dyDescent="0.25">
      <c r="A281" s="39"/>
    </row>
    <row r="282" spans="1:1" x14ac:dyDescent="0.25">
      <c r="A282" s="39"/>
    </row>
    <row r="283" spans="1:1" x14ac:dyDescent="0.25">
      <c r="A283" s="39"/>
    </row>
    <row r="284" spans="1:1" x14ac:dyDescent="0.25">
      <c r="A284" s="39"/>
    </row>
    <row r="285" spans="1:1" x14ac:dyDescent="0.25">
      <c r="A285" s="39"/>
    </row>
    <row r="286" spans="1:1" x14ac:dyDescent="0.25">
      <c r="A286" s="39"/>
    </row>
    <row r="287" spans="1:1" x14ac:dyDescent="0.25">
      <c r="A287" s="39"/>
    </row>
    <row r="288" spans="1:1" x14ac:dyDescent="0.25">
      <c r="A288" s="39"/>
    </row>
    <row r="289" spans="1:1" x14ac:dyDescent="0.25">
      <c r="A289" s="39"/>
    </row>
    <row r="290" spans="1:1" x14ac:dyDescent="0.25">
      <c r="A290" s="39"/>
    </row>
    <row r="291" spans="1:1" x14ac:dyDescent="0.25">
      <c r="A291" s="39"/>
    </row>
    <row r="292" spans="1:1" x14ac:dyDescent="0.25">
      <c r="A292" s="39"/>
    </row>
    <row r="293" spans="1:1" x14ac:dyDescent="0.25">
      <c r="A293" s="39"/>
    </row>
    <row r="294" spans="1:1" x14ac:dyDescent="0.25">
      <c r="A294" s="39"/>
    </row>
    <row r="295" spans="1:1" x14ac:dyDescent="0.25">
      <c r="A295" s="39"/>
    </row>
    <row r="296" spans="1:1" x14ac:dyDescent="0.25">
      <c r="A296" s="39"/>
    </row>
    <row r="297" spans="1:1" x14ac:dyDescent="0.25">
      <c r="A297" s="39"/>
    </row>
    <row r="298" spans="1:1" x14ac:dyDescent="0.25">
      <c r="A298" s="39"/>
    </row>
    <row r="299" spans="1:1" x14ac:dyDescent="0.25">
      <c r="A299" s="39"/>
    </row>
    <row r="300" spans="1:1" x14ac:dyDescent="0.25">
      <c r="A300" s="39"/>
    </row>
    <row r="301" spans="1:1" x14ac:dyDescent="0.25">
      <c r="A301" s="39"/>
    </row>
    <row r="302" spans="1:1" x14ac:dyDescent="0.25">
      <c r="A302" s="39"/>
    </row>
    <row r="303" spans="1:1" x14ac:dyDescent="0.25">
      <c r="A303" s="39"/>
    </row>
    <row r="304" spans="1:1" x14ac:dyDescent="0.25">
      <c r="A304" s="39"/>
    </row>
    <row r="305" spans="1:1" x14ac:dyDescent="0.25">
      <c r="A305" s="39"/>
    </row>
    <row r="306" spans="1:1" x14ac:dyDescent="0.25">
      <c r="A306" s="39"/>
    </row>
    <row r="307" spans="1:1" x14ac:dyDescent="0.25">
      <c r="A307" s="39"/>
    </row>
    <row r="308" spans="1:1" x14ac:dyDescent="0.25">
      <c r="A308" s="39"/>
    </row>
    <row r="309" spans="1:1" x14ac:dyDescent="0.25">
      <c r="A309" s="39"/>
    </row>
    <row r="310" spans="1:1" x14ac:dyDescent="0.25">
      <c r="A310" s="39"/>
    </row>
    <row r="311" spans="1:1" x14ac:dyDescent="0.25">
      <c r="A311" s="39"/>
    </row>
    <row r="312" spans="1:1" x14ac:dyDescent="0.25">
      <c r="A312" s="39"/>
    </row>
    <row r="313" spans="1:1" x14ac:dyDescent="0.25">
      <c r="A313" s="39"/>
    </row>
    <row r="314" spans="1:1" x14ac:dyDescent="0.25">
      <c r="A314" s="39"/>
    </row>
    <row r="315" spans="1:1" x14ac:dyDescent="0.25">
      <c r="A315" s="39"/>
    </row>
    <row r="316" spans="1:1" x14ac:dyDescent="0.25">
      <c r="A316" s="39"/>
    </row>
    <row r="317" spans="1:1" x14ac:dyDescent="0.25">
      <c r="A317" s="39"/>
    </row>
    <row r="318" spans="1:1" x14ac:dyDescent="0.25">
      <c r="A318" s="39"/>
    </row>
    <row r="319" spans="1:1" x14ac:dyDescent="0.25">
      <c r="A319" s="39"/>
    </row>
    <row r="320" spans="1:1" x14ac:dyDescent="0.25">
      <c r="A320" s="39"/>
    </row>
    <row r="321" spans="1:1" x14ac:dyDescent="0.25">
      <c r="A321" s="39"/>
    </row>
    <row r="322" spans="1:1" x14ac:dyDescent="0.25">
      <c r="A322" s="39"/>
    </row>
    <row r="323" spans="1:1" x14ac:dyDescent="0.25">
      <c r="A323" s="39"/>
    </row>
    <row r="324" spans="1:1" x14ac:dyDescent="0.25">
      <c r="A324" s="39"/>
    </row>
    <row r="325" spans="1:1" x14ac:dyDescent="0.25">
      <c r="A325" s="39"/>
    </row>
    <row r="326" spans="1:1" x14ac:dyDescent="0.25">
      <c r="A326" s="39"/>
    </row>
    <row r="327" spans="1:1" x14ac:dyDescent="0.25">
      <c r="A327" s="39"/>
    </row>
    <row r="328" spans="1:1" x14ac:dyDescent="0.25">
      <c r="A328" s="39"/>
    </row>
    <row r="329" spans="1:1" x14ac:dyDescent="0.25">
      <c r="A329" s="39"/>
    </row>
    <row r="330" spans="1:1" x14ac:dyDescent="0.25">
      <c r="A330" s="39"/>
    </row>
    <row r="331" spans="1:1" x14ac:dyDescent="0.25">
      <c r="A331" s="39"/>
    </row>
    <row r="332" spans="1:1" x14ac:dyDescent="0.25">
      <c r="A332" s="39"/>
    </row>
    <row r="333" spans="1:1" x14ac:dyDescent="0.25">
      <c r="A333" s="39"/>
    </row>
    <row r="334" spans="1:1" x14ac:dyDescent="0.25">
      <c r="A334" s="39"/>
    </row>
    <row r="335" spans="1:1" x14ac:dyDescent="0.25">
      <c r="A335" s="39"/>
    </row>
    <row r="336" spans="1:1" x14ac:dyDescent="0.25">
      <c r="A336" s="39"/>
    </row>
    <row r="337" spans="1:1" x14ac:dyDescent="0.25">
      <c r="A337" s="39"/>
    </row>
    <row r="338" spans="1:1" x14ac:dyDescent="0.25">
      <c r="A338" s="39"/>
    </row>
    <row r="339" spans="1:1" x14ac:dyDescent="0.25">
      <c r="A339" s="39"/>
    </row>
    <row r="340" spans="1:1" x14ac:dyDescent="0.25">
      <c r="A340" s="39"/>
    </row>
    <row r="341" spans="1:1" x14ac:dyDescent="0.25">
      <c r="A341" s="39"/>
    </row>
    <row r="342" spans="1:1" x14ac:dyDescent="0.25">
      <c r="A342" s="39"/>
    </row>
    <row r="343" spans="1:1" x14ac:dyDescent="0.25">
      <c r="A343" s="39"/>
    </row>
    <row r="344" spans="1:1" x14ac:dyDescent="0.25">
      <c r="A344" s="39"/>
    </row>
    <row r="345" spans="1:1" x14ac:dyDescent="0.25">
      <c r="A345" s="39"/>
    </row>
    <row r="346" spans="1:1" x14ac:dyDescent="0.25">
      <c r="A346" s="39"/>
    </row>
    <row r="347" spans="1:1" x14ac:dyDescent="0.25">
      <c r="A347" s="39"/>
    </row>
    <row r="348" spans="1:1" x14ac:dyDescent="0.25">
      <c r="A348" s="39"/>
    </row>
    <row r="349" spans="1:1" x14ac:dyDescent="0.25">
      <c r="A349" s="39"/>
    </row>
    <row r="350" spans="1:1" x14ac:dyDescent="0.25">
      <c r="A350" s="39"/>
    </row>
    <row r="351" spans="1:1" x14ac:dyDescent="0.25">
      <c r="A351" s="39"/>
    </row>
    <row r="352" spans="1:1" x14ac:dyDescent="0.25">
      <c r="A352" s="39"/>
    </row>
    <row r="353" spans="1:1" x14ac:dyDescent="0.25">
      <c r="A353" s="39"/>
    </row>
    <row r="354" spans="1:1" x14ac:dyDescent="0.25">
      <c r="A354" s="39"/>
    </row>
    <row r="355" spans="1:1" x14ac:dyDescent="0.25">
      <c r="A355" s="39"/>
    </row>
    <row r="356" spans="1:1" x14ac:dyDescent="0.25">
      <c r="A356" s="39"/>
    </row>
    <row r="357" spans="1:1" x14ac:dyDescent="0.25">
      <c r="A357" s="39"/>
    </row>
    <row r="358" spans="1:1" x14ac:dyDescent="0.25">
      <c r="A358" s="39"/>
    </row>
  </sheetData>
  <mergeCells count="17">
    <mergeCell ref="Q1:Q2"/>
    <mergeCell ref="A1:G1"/>
    <mergeCell ref="A2:B2"/>
    <mergeCell ref="J1:K2"/>
    <mergeCell ref="L1:L2"/>
    <mergeCell ref="M1:P1"/>
    <mergeCell ref="J3:J7"/>
    <mergeCell ref="K3:K7"/>
    <mergeCell ref="W3:W7"/>
    <mergeCell ref="J8:J12"/>
    <mergeCell ref="K8:K12"/>
    <mergeCell ref="W8:W12"/>
    <mergeCell ref="V13:W13"/>
    <mergeCell ref="Z1:AF1"/>
    <mergeCell ref="Z2:AA2"/>
    <mergeCell ref="R1:U1"/>
    <mergeCell ref="V1:W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AFORO-Boy.-Calle 69B</vt:lpstr>
      <vt:lpstr>VHMD-FHMD</vt:lpstr>
      <vt:lpstr>NIVEL DE SERVICI</vt:lpstr>
      <vt:lpstr>COMPARACION</vt:lpstr>
      <vt:lpstr>Movimiento N-S 1 Y 1B</vt:lpstr>
      <vt:lpstr>Movimiento S-N 2 Y 2B</vt:lpstr>
      <vt:lpstr>Movimiento Occ-Ori</vt:lpstr>
      <vt:lpstr>Movimiento Ori-Occ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cuetochambo roa</dc:creator>
  <cp:lastModifiedBy>ANDRES CUETOCHAMBO</cp:lastModifiedBy>
  <dcterms:created xsi:type="dcterms:W3CDTF">2017-04-03T01:47:21Z</dcterms:created>
  <dcterms:modified xsi:type="dcterms:W3CDTF">2017-09-16T18:25:04Z</dcterms:modified>
</cp:coreProperties>
</file>